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reizeit\Bilder, Fotos, Clips\2023-05-25 bis 29 Paris mit Juliet\Planung\"/>
    </mc:Choice>
  </mc:AlternateContent>
  <bookViews>
    <workbookView xWindow="0" yWindow="0" windowWidth="38400" windowHeight="178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K33" i="1"/>
  <c r="J33" i="1"/>
  <c r="C53" i="1"/>
  <c r="E33" i="1" s="1"/>
  <c r="C44" i="1"/>
  <c r="C23" i="1"/>
  <c r="C32" i="1"/>
  <c r="C50" i="1"/>
  <c r="C49" i="1"/>
  <c r="C48" i="1"/>
  <c r="C22" i="1"/>
  <c r="C13" i="1"/>
  <c r="C33" i="1"/>
  <c r="F33" i="1" s="1"/>
  <c r="C42" i="1"/>
  <c r="C41" i="1"/>
  <c r="C37" i="1"/>
  <c r="C36" i="1"/>
  <c r="C30" i="1"/>
  <c r="C27" i="1"/>
  <c r="C24" i="1"/>
  <c r="C21" i="1"/>
  <c r="I33" i="1" s="1"/>
  <c r="C19" i="1"/>
  <c r="C18" i="1"/>
  <c r="H33" i="1" s="1"/>
  <c r="C12" i="1"/>
  <c r="C5" i="1"/>
  <c r="C6" i="1"/>
  <c r="G33" i="1" s="1"/>
  <c r="L33" i="1" l="1"/>
  <c r="C57" i="1"/>
</calcChain>
</file>

<file path=xl/sharedStrings.xml><?xml version="1.0" encoding="utf-8"?>
<sst xmlns="http://schemas.openxmlformats.org/spreadsheetml/2006/main" count="70" uniqueCount="61">
  <si>
    <t>Datum</t>
  </si>
  <si>
    <t>Posten</t>
  </si>
  <si>
    <t>EUR</t>
  </si>
  <si>
    <t>Gesamt</t>
  </si>
  <si>
    <t>Legende:</t>
  </si>
  <si>
    <t>Barausgaben Christoph</t>
  </si>
  <si>
    <t>grün</t>
  </si>
  <si>
    <t>Flüge</t>
  </si>
  <si>
    <t>Programm</t>
  </si>
  <si>
    <t>Statistik</t>
  </si>
  <si>
    <t>Übernachtungen</t>
  </si>
  <si>
    <t>pro Person</t>
  </si>
  <si>
    <t>€ p.P.</t>
  </si>
  <si>
    <t>Paris (mit Versailles) von Do, 25.05.2023 bis Mo, 29.05.2023</t>
  </si>
  <si>
    <t>Ausgaben [EUR]</t>
  </si>
  <si>
    <t>MUC Airport Besucherhügel</t>
  </si>
  <si>
    <t>Abendessen McDonalds Saint Denis de Stade</t>
  </si>
  <si>
    <t>Supermarkt Les Halles Brötchen und Kaffee</t>
  </si>
  <si>
    <t>Einkauf Supermarkt Chips und Wasser</t>
  </si>
  <si>
    <t>Mittagessen Flunch</t>
  </si>
  <si>
    <t>Souvenir</t>
  </si>
  <si>
    <t>Eintritt Saint Chapelle</t>
  </si>
  <si>
    <t>Tagesticket Batobus Seine-Rundfahrt</t>
  </si>
  <si>
    <t>Mittagessen Flunch Cappucino</t>
  </si>
  <si>
    <t>Abendessen Gamma Café Groupon</t>
  </si>
  <si>
    <t>Metro Saint Denis de Stade - Neuilly Bridge</t>
  </si>
  <si>
    <t>Metro Tageskarte</t>
  </si>
  <si>
    <t>Frühstück im Hotel</t>
  </si>
  <si>
    <t>Stadtführung Free Walking Tour 2h 20min</t>
  </si>
  <si>
    <t>Abendessen Picknick Einkauf Aldi Wein, Käse, etc.</t>
  </si>
  <si>
    <t>Eintritt Eiffelturm</t>
  </si>
  <si>
    <t>Zugfahrt La Defense - Versailles RD</t>
  </si>
  <si>
    <t>Eintritt Versailles Schloss und Gärten</t>
  </si>
  <si>
    <t>Audioguide Versailles Schloss</t>
  </si>
  <si>
    <t>Mittagessen Einkauf Supermarkt</t>
  </si>
  <si>
    <t>Zugfahrt Versailles RD - La Defense</t>
  </si>
  <si>
    <t>Metro La Defense - Neuilly Bridge (Carnet 7+8)</t>
  </si>
  <si>
    <t>Metro Neuilly Bridge - La Defense (Carnet 5+6)</t>
  </si>
  <si>
    <t>Abendessen Einkauf Carrefour Express</t>
  </si>
  <si>
    <t>Übernachtung Le Bon Hotel ****</t>
  </si>
  <si>
    <t>Tax Le Bon Hotel ****</t>
  </si>
  <si>
    <t>Metro Neuilly Bridge - Arc de T. - Franklin R. (Carnet 1+2)</t>
  </si>
  <si>
    <t>Metro Gare de Lyon - Neuilly Bridge (Carnet 3+4)</t>
  </si>
  <si>
    <t>Metro Neuilly Bridge - Etoille Carnet 9+10)</t>
  </si>
  <si>
    <t>Metro Verfahren</t>
  </si>
  <si>
    <t>Bus 350 CDG Airport - Port de la Chapelle</t>
  </si>
  <si>
    <t>Bus 350 Port de la Chapelle - CDG Airport Terminal 2</t>
  </si>
  <si>
    <t xml:space="preserve">Taxi Terminal 2 - Terminal 1 </t>
  </si>
  <si>
    <t>Übernachtung F1 Hotel Saint Denis de Stade</t>
  </si>
  <si>
    <t>Tax F1 Hotel Saint Denis de Stade</t>
  </si>
  <si>
    <t>MUC-CDG-MUC Lufthansa</t>
  </si>
  <si>
    <t>blau</t>
  </si>
  <si>
    <t>hellgrün</t>
  </si>
  <si>
    <t>Kreditkartenausgaben Christoph (Barclays)</t>
  </si>
  <si>
    <t>Kreditkartenausgaben Christoph (Hanseatic)</t>
  </si>
  <si>
    <t>Restaurants</t>
  </si>
  <si>
    <r>
      <t>Öff. VM</t>
    </r>
    <r>
      <rPr>
        <vertAlign val="superscript"/>
        <sz val="11"/>
        <color theme="1"/>
        <rFont val="Calibri"/>
        <family val="2"/>
        <scheme val="minor"/>
      </rPr>
      <t>1</t>
    </r>
  </si>
  <si>
    <t>Einkäufe</t>
  </si>
  <si>
    <t>Sonstiges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</si>
  <si>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davon 14,20 EUR unnötig (wegen Verfahren)</t>
    </r>
  </si>
  <si>
    <t>Abendessen Gamma Café Getränke incl. Trinkgeld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</si>
</sst>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Border="1" applyAlignment="1">
      <alignment horizontal="left" vertical="top"/>
    </xf>
    <xf numFmtId="2" fontId="0" fillId="0" borderId="2" xfId="0" applyNumberFormat="1" applyBorder="1" applyAlignment="1">
      <alignment horizontal="left"/>
    </xf>
    <xf numFmtId="0" fontId="0" fillId="0" borderId="4" xfId="0" applyBorder="1"/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6" xfId="0" applyFont="1" applyBorder="1" applyAlignment="1">
      <alignment horizontal="left" vertical="top"/>
    </xf>
    <xf numFmtId="2" fontId="3" fillId="0" borderId="5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/>
    <xf numFmtId="2" fontId="3" fillId="0" borderId="6" xfId="0" applyNumberFormat="1" applyFont="1" applyBorder="1" applyAlignment="1">
      <alignment horizontal="left"/>
    </xf>
    <xf numFmtId="0" fontId="5" fillId="0" borderId="0" xfId="0" applyFont="1"/>
    <xf numFmtId="2" fontId="0" fillId="0" borderId="0" xfId="0" applyNumberFormat="1" applyBorder="1"/>
    <xf numFmtId="0" fontId="0" fillId="0" borderId="0" xfId="0" applyBorder="1" applyAlignment="1"/>
    <xf numFmtId="0" fontId="5" fillId="0" borderId="0" xfId="0" applyFont="1" applyBorder="1" applyAlignment="1"/>
    <xf numFmtId="0" fontId="4" fillId="0" borderId="1" xfId="0" applyFont="1" applyBorder="1"/>
    <xf numFmtId="2" fontId="4" fillId="0" borderId="6" xfId="0" applyNumberFormat="1" applyFont="1" applyBorder="1" applyAlignment="1">
      <alignment horizontal="left"/>
    </xf>
    <xf numFmtId="0" fontId="4" fillId="0" borderId="6" xfId="0" applyFont="1" applyBorder="1"/>
    <xf numFmtId="0" fontId="8" fillId="0" borderId="0" xfId="0" applyFont="1"/>
    <xf numFmtId="2" fontId="8" fillId="0" borderId="5" xfId="0" applyNumberFormat="1" applyFont="1" applyBorder="1" applyAlignment="1">
      <alignment horizontal="left"/>
    </xf>
    <xf numFmtId="0" fontId="9" fillId="0" borderId="0" xfId="0" applyFont="1"/>
    <xf numFmtId="2" fontId="9" fillId="0" borderId="5" xfId="0" applyNumberFormat="1" applyFont="1" applyBorder="1" applyAlignment="1">
      <alignment horizontal="left"/>
    </xf>
    <xf numFmtId="0" fontId="8" fillId="0" borderId="2" xfId="0" applyFont="1" applyBorder="1"/>
    <xf numFmtId="0" fontId="5" fillId="0" borderId="0" xfId="0" applyFont="1" applyFill="1" applyAlignment="1"/>
    <xf numFmtId="0" fontId="5" fillId="0" borderId="0" xfId="0" applyFont="1" applyAlignment="1"/>
    <xf numFmtId="0" fontId="2" fillId="0" borderId="2" xfId="0" applyFont="1" applyBorder="1"/>
    <xf numFmtId="0" fontId="2" fillId="0" borderId="0" xfId="0" applyFont="1"/>
    <xf numFmtId="2" fontId="2" fillId="0" borderId="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2" fontId="3" fillId="0" borderId="9" xfId="0" applyNumberFormat="1" applyFont="1" applyBorder="1" applyAlignment="1">
      <alignment horizontal="left"/>
    </xf>
    <xf numFmtId="0" fontId="3" fillId="0" borderId="4" xfId="0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Ausgaben</a:t>
            </a:r>
            <a:r>
              <a:rPr lang="de-DE" baseline="0"/>
              <a:t> (Paar) in EUR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Tabelle1!$E$32:$K$32</c:f>
              <c:strCache>
                <c:ptCount val="7"/>
                <c:pt idx="0">
                  <c:v>Flüge</c:v>
                </c:pt>
                <c:pt idx="1">
                  <c:v>Übernachtungen</c:v>
                </c:pt>
                <c:pt idx="2">
                  <c:v>Öff. VM1</c:v>
                </c:pt>
                <c:pt idx="3">
                  <c:v>Programm</c:v>
                </c:pt>
                <c:pt idx="4">
                  <c:v>Restaurants</c:v>
                </c:pt>
                <c:pt idx="5">
                  <c:v>Einkäufe</c:v>
                </c:pt>
                <c:pt idx="6">
                  <c:v>Sonstiges</c:v>
                </c:pt>
              </c:strCache>
            </c:strRef>
          </c:cat>
          <c:val>
            <c:numRef>
              <c:f>Tabelle1!$E$33:$K$33</c:f>
              <c:numCache>
                <c:formatCode>0.00</c:formatCode>
                <c:ptCount val="7"/>
                <c:pt idx="0">
                  <c:v>256.74</c:v>
                </c:pt>
                <c:pt idx="1">
                  <c:v>278.32</c:v>
                </c:pt>
                <c:pt idx="2">
                  <c:v>75.800000000000011</c:v>
                </c:pt>
                <c:pt idx="3">
                  <c:v>172.6</c:v>
                </c:pt>
                <c:pt idx="4">
                  <c:v>99.300000000000011</c:v>
                </c:pt>
                <c:pt idx="5">
                  <c:v>43.65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30</xdr:row>
      <xdr:rowOff>180975</xdr:rowOff>
    </xdr:from>
    <xdr:to>
      <xdr:col>11</xdr:col>
      <xdr:colOff>723899</xdr:colOff>
      <xdr:row>42</xdr:row>
      <xdr:rowOff>161924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sqref="A1:J1"/>
    </sheetView>
  </sheetViews>
  <sheetFormatPr baseColWidth="10" defaultRowHeight="15" x14ac:dyDescent="0.25"/>
  <cols>
    <col min="2" max="2" width="50.85546875" bestFit="1" customWidth="1"/>
    <col min="3" max="3" width="15.140625" bestFit="1" customWidth="1"/>
    <col min="6" max="6" width="16.42578125" customWidth="1"/>
  </cols>
  <sheetData>
    <row r="1" spans="1:10" ht="18.75" x14ac:dyDescent="0.3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15" customHeight="1" x14ac:dyDescent="0.25">
      <c r="A3" s="10" t="s">
        <v>0</v>
      </c>
      <c r="B3" s="11" t="s">
        <v>1</v>
      </c>
      <c r="C3" s="7" t="s">
        <v>14</v>
      </c>
      <c r="E3" s="35"/>
      <c r="F3" s="35"/>
      <c r="G3" s="35"/>
      <c r="H3" s="35"/>
      <c r="I3" s="35"/>
      <c r="J3" s="35"/>
    </row>
    <row r="4" spans="1:10" x14ac:dyDescent="0.25">
      <c r="A4" s="12"/>
      <c r="B4" s="13"/>
      <c r="C4" s="17"/>
      <c r="E4" s="35"/>
      <c r="F4" s="35"/>
      <c r="G4" s="35"/>
      <c r="H4" s="35"/>
      <c r="I4" s="35"/>
      <c r="J4" s="35"/>
    </row>
    <row r="5" spans="1:10" x14ac:dyDescent="0.25">
      <c r="A5" s="14">
        <v>45071</v>
      </c>
      <c r="B5" s="32" t="s">
        <v>15</v>
      </c>
      <c r="C5" s="33">
        <f>2*1</f>
        <v>2</v>
      </c>
      <c r="E5" s="35"/>
      <c r="F5" s="35"/>
      <c r="G5" s="35"/>
      <c r="H5" s="35"/>
      <c r="I5" s="35"/>
      <c r="J5" s="35"/>
    </row>
    <row r="6" spans="1:10" x14ac:dyDescent="0.25">
      <c r="A6" s="15"/>
      <c r="B6" s="32" t="s">
        <v>45</v>
      </c>
      <c r="C6" s="33">
        <f>2*2.5</f>
        <v>5</v>
      </c>
      <c r="E6" s="35"/>
      <c r="F6" s="35"/>
      <c r="G6" s="35"/>
      <c r="H6" s="35"/>
      <c r="I6" s="35"/>
      <c r="J6" s="35"/>
    </row>
    <row r="7" spans="1:10" x14ac:dyDescent="0.25">
      <c r="A7" s="15"/>
      <c r="B7" s="30" t="s">
        <v>16</v>
      </c>
      <c r="C7" s="31">
        <v>14.65</v>
      </c>
      <c r="E7" s="35"/>
      <c r="F7" s="35"/>
      <c r="G7" s="35"/>
      <c r="H7" s="35"/>
      <c r="I7" s="35"/>
      <c r="J7" s="35"/>
    </row>
    <row r="8" spans="1:10" x14ac:dyDescent="0.25">
      <c r="A8" s="15"/>
      <c r="B8" s="32" t="s">
        <v>18</v>
      </c>
      <c r="C8" s="33">
        <v>5</v>
      </c>
      <c r="E8" s="35"/>
      <c r="F8" s="35"/>
      <c r="G8" s="35"/>
      <c r="H8" s="35"/>
      <c r="I8" s="35"/>
      <c r="J8" s="35"/>
    </row>
    <row r="9" spans="1:10" x14ac:dyDescent="0.25">
      <c r="A9" s="15"/>
      <c r="B9" s="4" t="s">
        <v>48</v>
      </c>
      <c r="C9" s="18">
        <v>41</v>
      </c>
      <c r="E9" s="35"/>
      <c r="F9" s="35"/>
      <c r="G9" s="35"/>
      <c r="H9" s="35"/>
      <c r="I9" s="35"/>
      <c r="J9" s="35"/>
    </row>
    <row r="10" spans="1:10" x14ac:dyDescent="0.25">
      <c r="A10" s="15"/>
      <c r="B10" s="30" t="s">
        <v>49</v>
      </c>
      <c r="C10" s="31">
        <v>2.3199999999999998</v>
      </c>
      <c r="E10" s="35"/>
      <c r="F10" s="35"/>
      <c r="G10" s="35"/>
      <c r="H10" s="35"/>
      <c r="I10" s="35"/>
      <c r="J10" s="35"/>
    </row>
    <row r="11" spans="1:10" x14ac:dyDescent="0.25">
      <c r="A11" s="20"/>
      <c r="B11" s="27"/>
      <c r="C11" s="28"/>
      <c r="E11" s="35"/>
      <c r="F11" s="35"/>
      <c r="G11" s="35"/>
      <c r="H11" s="35"/>
      <c r="I11" s="35"/>
      <c r="J11" s="35"/>
    </row>
    <row r="12" spans="1:10" x14ac:dyDescent="0.25">
      <c r="A12" s="14">
        <v>45072</v>
      </c>
      <c r="B12" s="30" t="s">
        <v>25</v>
      </c>
      <c r="C12" s="31">
        <f>2*2.1</f>
        <v>4.2</v>
      </c>
      <c r="E12" s="35"/>
      <c r="F12" s="35"/>
      <c r="G12" s="35"/>
      <c r="H12" s="35"/>
      <c r="I12" s="35"/>
      <c r="J12" s="35"/>
    </row>
    <row r="13" spans="1:10" x14ac:dyDescent="0.25">
      <c r="A13" s="14"/>
      <c r="B13" s="30" t="s">
        <v>41</v>
      </c>
      <c r="C13" s="31">
        <f>2*1.91</f>
        <v>3.82</v>
      </c>
      <c r="E13" s="35"/>
      <c r="F13" s="35"/>
      <c r="G13" s="35"/>
      <c r="H13" s="35"/>
      <c r="I13" s="35"/>
      <c r="J13" s="35"/>
    </row>
    <row r="14" spans="1:10" x14ac:dyDescent="0.25">
      <c r="A14" s="15"/>
      <c r="B14" s="30" t="s">
        <v>17</v>
      </c>
      <c r="C14" s="31">
        <v>4.55</v>
      </c>
      <c r="E14" s="35"/>
      <c r="F14" s="35"/>
      <c r="G14" s="35"/>
      <c r="H14" s="35"/>
      <c r="I14" s="35"/>
      <c r="J14" s="35"/>
    </row>
    <row r="15" spans="1:10" x14ac:dyDescent="0.25">
      <c r="A15" s="15"/>
      <c r="B15" s="30" t="s">
        <v>19</v>
      </c>
      <c r="C15" s="31">
        <v>21.98</v>
      </c>
    </row>
    <row r="16" spans="1:10" x14ac:dyDescent="0.25">
      <c r="A16" s="15"/>
      <c r="B16" s="32" t="s">
        <v>23</v>
      </c>
      <c r="C16" s="33">
        <v>1.4</v>
      </c>
      <c r="E16" s="23" t="s">
        <v>4</v>
      </c>
    </row>
    <row r="17" spans="1:13" x14ac:dyDescent="0.25">
      <c r="A17" s="15"/>
      <c r="B17" s="32" t="s">
        <v>20</v>
      </c>
      <c r="C17" s="33">
        <v>0.5</v>
      </c>
      <c r="E17" s="32" t="s">
        <v>51</v>
      </c>
      <c r="F17" s="51" t="s">
        <v>5</v>
      </c>
      <c r="G17" s="51"/>
      <c r="H17" s="51"/>
      <c r="I17" s="51"/>
    </row>
    <row r="18" spans="1:13" x14ac:dyDescent="0.25">
      <c r="A18" s="15"/>
      <c r="B18" s="4" t="s">
        <v>21</v>
      </c>
      <c r="C18" s="18">
        <f>2*11.5</f>
        <v>23</v>
      </c>
      <c r="E18" s="30" t="s">
        <v>52</v>
      </c>
      <c r="F18" s="50" t="s">
        <v>53</v>
      </c>
      <c r="G18" s="50"/>
      <c r="H18" s="50"/>
      <c r="I18" s="50"/>
    </row>
    <row r="19" spans="1:13" x14ac:dyDescent="0.25">
      <c r="A19" s="16"/>
      <c r="B19" s="4" t="s">
        <v>22</v>
      </c>
      <c r="C19" s="18">
        <f>2*20</f>
        <v>40</v>
      </c>
      <c r="E19" s="4" t="s">
        <v>6</v>
      </c>
      <c r="F19" s="49" t="s">
        <v>54</v>
      </c>
      <c r="G19" s="49"/>
      <c r="H19" s="49"/>
      <c r="I19" s="49"/>
    </row>
    <row r="20" spans="1:13" x14ac:dyDescent="0.25">
      <c r="A20" s="16"/>
      <c r="B20" s="5" t="s">
        <v>24</v>
      </c>
      <c r="C20" s="19">
        <v>29.9</v>
      </c>
      <c r="E20" s="6"/>
      <c r="F20" s="48"/>
      <c r="G20" s="48"/>
      <c r="H20" s="48"/>
    </row>
    <row r="21" spans="1:13" x14ac:dyDescent="0.25">
      <c r="A21" s="16"/>
      <c r="B21" s="32" t="s">
        <v>60</v>
      </c>
      <c r="C21" s="33">
        <f>9+1</f>
        <v>10</v>
      </c>
    </row>
    <row r="22" spans="1:13" x14ac:dyDescent="0.25">
      <c r="A22" s="16"/>
      <c r="B22" s="30" t="s">
        <v>42</v>
      </c>
      <c r="C22" s="31">
        <f>2*1.91</f>
        <v>3.82</v>
      </c>
    </row>
    <row r="23" spans="1:13" x14ac:dyDescent="0.25">
      <c r="A23" s="16"/>
      <c r="B23" s="30" t="s">
        <v>39</v>
      </c>
      <c r="C23" s="31">
        <f>220/3</f>
        <v>73.333333333333329</v>
      </c>
    </row>
    <row r="24" spans="1:13" x14ac:dyDescent="0.25">
      <c r="A24" s="16"/>
      <c r="B24" s="30" t="s">
        <v>40</v>
      </c>
      <c r="C24" s="31">
        <f>15/3</f>
        <v>5</v>
      </c>
      <c r="E24" s="36"/>
      <c r="F24" s="36"/>
      <c r="G24" s="36"/>
      <c r="H24" s="36"/>
      <c r="I24" s="36"/>
      <c r="J24" s="36"/>
      <c r="K24" s="36"/>
      <c r="L24" s="36"/>
    </row>
    <row r="25" spans="1:13" x14ac:dyDescent="0.25">
      <c r="A25" s="9"/>
      <c r="B25" s="27"/>
      <c r="C25" s="28"/>
      <c r="E25" s="36"/>
      <c r="F25" s="36"/>
      <c r="G25" s="36"/>
      <c r="H25" s="36"/>
      <c r="I25" s="36"/>
      <c r="J25" s="36"/>
      <c r="K25" s="36"/>
      <c r="L25" s="36"/>
    </row>
    <row r="26" spans="1:13" x14ac:dyDescent="0.25">
      <c r="A26" s="14">
        <v>45073</v>
      </c>
      <c r="B26" s="5" t="s">
        <v>27</v>
      </c>
      <c r="C26" s="19">
        <v>0</v>
      </c>
      <c r="E26" s="36"/>
      <c r="F26" s="36"/>
      <c r="G26" s="36"/>
      <c r="H26" s="36"/>
      <c r="I26" s="36"/>
      <c r="J26" s="36"/>
      <c r="K26" s="36"/>
      <c r="L26" s="36"/>
    </row>
    <row r="27" spans="1:13" x14ac:dyDescent="0.25">
      <c r="A27" s="14"/>
      <c r="B27" s="30" t="s">
        <v>26</v>
      </c>
      <c r="C27" s="31">
        <f>2*8.45</f>
        <v>16.899999999999999</v>
      </c>
      <c r="E27" s="36"/>
      <c r="F27" s="36"/>
      <c r="G27" s="36"/>
      <c r="H27" s="36"/>
      <c r="I27" s="36"/>
      <c r="J27" s="36"/>
      <c r="K27" s="36"/>
      <c r="L27" s="36"/>
    </row>
    <row r="28" spans="1:13" x14ac:dyDescent="0.25">
      <c r="A28" s="16"/>
      <c r="B28" s="32" t="s">
        <v>28</v>
      </c>
      <c r="C28" s="33">
        <v>20</v>
      </c>
      <c r="E28" s="36"/>
      <c r="F28" s="36"/>
      <c r="G28" s="36"/>
      <c r="H28" s="36"/>
      <c r="I28" s="36"/>
      <c r="J28" s="36"/>
      <c r="K28" s="36"/>
      <c r="L28" s="36"/>
    </row>
    <row r="29" spans="1:13" x14ac:dyDescent="0.25">
      <c r="A29" s="34"/>
      <c r="B29" s="4" t="s">
        <v>19</v>
      </c>
      <c r="C29" s="18">
        <v>21.37</v>
      </c>
      <c r="E29" s="36"/>
      <c r="F29" s="36"/>
      <c r="G29" s="36"/>
      <c r="H29" s="36"/>
      <c r="I29" s="36"/>
      <c r="J29" s="36"/>
      <c r="K29" s="36"/>
      <c r="L29" s="36"/>
    </row>
    <row r="30" spans="1:13" x14ac:dyDescent="0.25">
      <c r="A30" s="34"/>
      <c r="B30" s="30" t="s">
        <v>30</v>
      </c>
      <c r="C30" s="31">
        <f>2*11.3</f>
        <v>22.6</v>
      </c>
      <c r="I30" s="2"/>
    </row>
    <row r="31" spans="1:13" x14ac:dyDescent="0.25">
      <c r="A31" s="16"/>
      <c r="B31" s="30" t="s">
        <v>29</v>
      </c>
      <c r="C31" s="31">
        <v>12.61</v>
      </c>
      <c r="E31" s="26" t="s">
        <v>9</v>
      </c>
      <c r="F31" s="25"/>
      <c r="G31" s="24"/>
      <c r="M31" s="2"/>
    </row>
    <row r="32" spans="1:13" ht="17.25" x14ac:dyDescent="0.25">
      <c r="A32" s="16"/>
      <c r="B32" s="30" t="s">
        <v>39</v>
      </c>
      <c r="C32" s="31">
        <f>220/3</f>
        <v>73.333333333333329</v>
      </c>
      <c r="E32" s="1" t="s">
        <v>7</v>
      </c>
      <c r="F32" s="1" t="s">
        <v>10</v>
      </c>
      <c r="G32" s="1" t="s">
        <v>56</v>
      </c>
      <c r="H32" s="1" t="s">
        <v>8</v>
      </c>
      <c r="I32" s="1" t="s">
        <v>55</v>
      </c>
      <c r="J32" s="1" t="s">
        <v>57</v>
      </c>
      <c r="K32" s="1" t="s">
        <v>58</v>
      </c>
      <c r="L32" s="15" t="s">
        <v>3</v>
      </c>
    </row>
    <row r="33" spans="1:12" x14ac:dyDescent="0.25">
      <c r="A33" s="16"/>
      <c r="B33" s="30" t="s">
        <v>40</v>
      </c>
      <c r="C33" s="31">
        <f>15/3</f>
        <v>5</v>
      </c>
      <c r="E33" s="3">
        <f>C53</f>
        <v>256.74</v>
      </c>
      <c r="F33" s="3">
        <f>SUM(C9:C10,C23:C24,C44:C45,C32:C33)</f>
        <v>278.32</v>
      </c>
      <c r="G33" s="3">
        <f>SUM(C6,C12:C13,C22,C27,C36,C37,C41:C42,C48:C51)</f>
        <v>75.800000000000011</v>
      </c>
      <c r="H33" s="3">
        <f>SUM(C18:C19,C28,C30,C38:C39)</f>
        <v>172.6</v>
      </c>
      <c r="I33" s="3">
        <f>SUM(C7,C15,C16,C20:C21,C29)</f>
        <v>99.300000000000011</v>
      </c>
      <c r="J33" s="3">
        <f>SUM(C8,C14,C31,C40,C43)</f>
        <v>43.65</v>
      </c>
      <c r="K33" s="3">
        <f>SUM(C5,C17)</f>
        <v>2.5</v>
      </c>
      <c r="L33" s="8">
        <f>SUM(E33:K33)</f>
        <v>928.91</v>
      </c>
    </row>
    <row r="34" spans="1:12" x14ac:dyDescent="0.25">
      <c r="A34" s="9"/>
      <c r="B34" s="27"/>
      <c r="C34" s="28"/>
    </row>
    <row r="35" spans="1:12" x14ac:dyDescent="0.25">
      <c r="A35" s="14">
        <v>45074</v>
      </c>
      <c r="B35" s="5" t="s">
        <v>27</v>
      </c>
      <c r="C35" s="19">
        <v>0</v>
      </c>
    </row>
    <row r="36" spans="1:12" x14ac:dyDescent="0.25">
      <c r="A36" s="14"/>
      <c r="B36" s="30" t="s">
        <v>37</v>
      </c>
      <c r="C36" s="31">
        <f>2*1.91</f>
        <v>3.82</v>
      </c>
    </row>
    <row r="37" spans="1:12" x14ac:dyDescent="0.25">
      <c r="A37" s="16"/>
      <c r="B37" s="4" t="s">
        <v>31</v>
      </c>
      <c r="C37" s="18">
        <f>2*2.85</f>
        <v>5.7</v>
      </c>
    </row>
    <row r="38" spans="1:12" x14ac:dyDescent="0.25">
      <c r="A38" s="16"/>
      <c r="B38" s="30" t="s">
        <v>32</v>
      </c>
      <c r="C38" s="31">
        <v>57</v>
      </c>
    </row>
    <row r="39" spans="1:12" x14ac:dyDescent="0.25">
      <c r="A39" s="16"/>
      <c r="B39" s="30" t="s">
        <v>33</v>
      </c>
      <c r="C39" s="31">
        <v>10</v>
      </c>
    </row>
    <row r="40" spans="1:12" x14ac:dyDescent="0.25">
      <c r="A40" s="16"/>
      <c r="B40" s="30" t="s">
        <v>34</v>
      </c>
      <c r="C40" s="31">
        <v>12.35</v>
      </c>
    </row>
    <row r="41" spans="1:12" x14ac:dyDescent="0.25">
      <c r="A41" s="16"/>
      <c r="B41" s="4" t="s">
        <v>35</v>
      </c>
      <c r="C41" s="18">
        <f>2*2.85</f>
        <v>5.7</v>
      </c>
    </row>
    <row r="42" spans="1:12" x14ac:dyDescent="0.25">
      <c r="A42" s="16"/>
      <c r="B42" s="30" t="s">
        <v>36</v>
      </c>
      <c r="C42" s="31">
        <f>2*1.91</f>
        <v>3.82</v>
      </c>
    </row>
    <row r="43" spans="1:12" x14ac:dyDescent="0.25">
      <c r="A43" s="16"/>
      <c r="B43" s="4" t="s">
        <v>38</v>
      </c>
      <c r="C43" s="18">
        <v>9.14</v>
      </c>
    </row>
    <row r="44" spans="1:12" ht="17.25" x14ac:dyDescent="0.25">
      <c r="A44" s="16"/>
      <c r="B44" s="30" t="s">
        <v>39</v>
      </c>
      <c r="C44" s="31">
        <f>220/3</f>
        <v>73.333333333333329</v>
      </c>
      <c r="E44" s="47" t="s">
        <v>59</v>
      </c>
      <c r="F44" s="47"/>
      <c r="G44" s="47"/>
      <c r="H44" s="47"/>
      <c r="I44" s="47"/>
      <c r="J44" s="47"/>
      <c r="K44" s="47"/>
      <c r="L44" s="47"/>
    </row>
    <row r="45" spans="1:12" x14ac:dyDescent="0.25">
      <c r="A45" s="16"/>
      <c r="B45" s="30" t="s">
        <v>40</v>
      </c>
      <c r="C45" s="31">
        <v>5</v>
      </c>
    </row>
    <row r="46" spans="1:12" x14ac:dyDescent="0.25">
      <c r="A46" s="9"/>
      <c r="B46" s="27"/>
      <c r="C46" s="28"/>
    </row>
    <row r="47" spans="1:12" x14ac:dyDescent="0.25">
      <c r="A47" s="14">
        <v>45075</v>
      </c>
      <c r="B47" s="5" t="s">
        <v>27</v>
      </c>
      <c r="C47" s="19">
        <v>0</v>
      </c>
    </row>
    <row r="48" spans="1:12" x14ac:dyDescent="0.25">
      <c r="A48" s="14"/>
      <c r="B48" s="30" t="s">
        <v>43</v>
      </c>
      <c r="C48" s="31">
        <f>2*1.91</f>
        <v>3.82</v>
      </c>
    </row>
    <row r="49" spans="1:3" x14ac:dyDescent="0.25">
      <c r="A49" s="16"/>
      <c r="B49" s="32" t="s">
        <v>44</v>
      </c>
      <c r="C49" s="33">
        <f>2*2.1</f>
        <v>4.2</v>
      </c>
    </row>
    <row r="50" spans="1:3" x14ac:dyDescent="0.25">
      <c r="A50" s="16"/>
      <c r="B50" s="32" t="s">
        <v>46</v>
      </c>
      <c r="C50" s="33">
        <f>2*2.5</f>
        <v>5</v>
      </c>
    </row>
    <row r="51" spans="1:3" x14ac:dyDescent="0.25">
      <c r="A51" s="16"/>
      <c r="B51" s="32" t="s">
        <v>47</v>
      </c>
      <c r="C51" s="33">
        <v>10</v>
      </c>
    </row>
    <row r="52" spans="1:3" x14ac:dyDescent="0.25">
      <c r="A52" s="9"/>
      <c r="B52" s="27"/>
      <c r="C52" s="29"/>
    </row>
    <row r="53" spans="1:3" x14ac:dyDescent="0.25">
      <c r="A53" s="41" t="s">
        <v>7</v>
      </c>
      <c r="B53" s="42" t="s">
        <v>50</v>
      </c>
      <c r="C53" s="43">
        <f>256.74</f>
        <v>256.74</v>
      </c>
    </row>
    <row r="54" spans="1:3" x14ac:dyDescent="0.25">
      <c r="A54" s="44"/>
      <c r="B54" s="21"/>
      <c r="C54" s="22"/>
    </row>
    <row r="55" spans="1:3" x14ac:dyDescent="0.25">
      <c r="A55" s="37"/>
      <c r="B55" s="38" t="s">
        <v>3</v>
      </c>
      <c r="C55" s="39">
        <f>SUM(C5:C53)</f>
        <v>928.9100000000002</v>
      </c>
    </row>
    <row r="56" spans="1:3" x14ac:dyDescent="0.25">
      <c r="A56" s="37"/>
      <c r="B56" s="38"/>
      <c r="C56" s="39" t="s">
        <v>2</v>
      </c>
    </row>
    <row r="57" spans="1:3" x14ac:dyDescent="0.25">
      <c r="A57" s="38"/>
      <c r="B57" s="38" t="s">
        <v>11</v>
      </c>
      <c r="C57" s="40">
        <f>C55/2</f>
        <v>464.4550000000001</v>
      </c>
    </row>
    <row r="58" spans="1:3" x14ac:dyDescent="0.25">
      <c r="A58" s="38"/>
      <c r="B58" s="38"/>
      <c r="C58" s="40" t="s">
        <v>12</v>
      </c>
    </row>
    <row r="59" spans="1:3" x14ac:dyDescent="0.25">
      <c r="C59" s="3"/>
    </row>
    <row r="60" spans="1:3" x14ac:dyDescent="0.25">
      <c r="B60" s="45"/>
      <c r="C60" s="45"/>
    </row>
    <row r="61" spans="1:3" x14ac:dyDescent="0.25">
      <c r="B61" s="45"/>
      <c r="C61" s="45"/>
    </row>
    <row r="62" spans="1:3" x14ac:dyDescent="0.25">
      <c r="C62" s="3"/>
    </row>
    <row r="63" spans="1:3" x14ac:dyDescent="0.25">
      <c r="C63" s="3"/>
    </row>
    <row r="64" spans="1:3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75" spans="3:3" x14ac:dyDescent="0.25">
      <c r="C75" s="3"/>
    </row>
    <row r="76" spans="3:3" x14ac:dyDescent="0.25">
      <c r="C76" s="3"/>
    </row>
    <row r="77" spans="3:3" x14ac:dyDescent="0.25">
      <c r="C77" s="3"/>
    </row>
    <row r="78" spans="3:3" x14ac:dyDescent="0.25">
      <c r="C78" s="3"/>
    </row>
    <row r="79" spans="3:3" x14ac:dyDescent="0.25">
      <c r="C79" s="3"/>
    </row>
    <row r="80" spans="3:3" x14ac:dyDescent="0.25">
      <c r="C80" s="3"/>
    </row>
  </sheetData>
  <mergeCells count="8">
    <mergeCell ref="B61:C61"/>
    <mergeCell ref="A1:J1"/>
    <mergeCell ref="E44:L44"/>
    <mergeCell ref="B60:C60"/>
    <mergeCell ref="F20:H20"/>
    <mergeCell ref="F19:I19"/>
    <mergeCell ref="F18:I18"/>
    <mergeCell ref="F17:I17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Christoph</cp:lastModifiedBy>
  <dcterms:created xsi:type="dcterms:W3CDTF">2023-05-22T18:29:25Z</dcterms:created>
  <dcterms:modified xsi:type="dcterms:W3CDTF">2023-05-30T07:15:05Z</dcterms:modified>
</cp:coreProperties>
</file>