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isen (Rohdaten verschieben)\2020-08 Kroatien\Organisation\Planung\"/>
    </mc:Choice>
  </mc:AlternateContent>
  <bookViews>
    <workbookView xWindow="0" yWindow="0" windowWidth="28800" windowHeight="12435"/>
  </bookViews>
  <sheets>
    <sheet name="Kosten" sheetId="4" r:id="rId1"/>
    <sheet name="Geldtausch" sheetId="1" r:id="rId2"/>
    <sheet name="Statistik" sheetId="3" r:id="rId3"/>
  </sheets>
  <definedNames>
    <definedName name="_xlnm.Print_Area" localSheetId="0">Kosten!$A$1:$AJ$103</definedName>
  </definedNames>
  <calcPr calcId="152511"/>
</workbook>
</file>

<file path=xl/calcChain.xml><?xml version="1.0" encoding="utf-8"?>
<calcChain xmlns="http://schemas.openxmlformats.org/spreadsheetml/2006/main">
  <c r="H63" i="4" l="1"/>
  <c r="H59" i="4"/>
  <c r="O50" i="4"/>
  <c r="O59" i="4"/>
  <c r="K7" i="1"/>
  <c r="O74" i="4"/>
  <c r="T41" i="4" l="1"/>
  <c r="O55" i="4"/>
  <c r="Y37" i="4"/>
  <c r="O35" i="4"/>
  <c r="O33" i="4"/>
  <c r="O31" i="4"/>
  <c r="O32" i="4"/>
  <c r="T27" i="4"/>
  <c r="O22" i="4"/>
  <c r="AH76" i="4" l="1"/>
  <c r="AH75" i="4"/>
  <c r="AG75" i="4"/>
  <c r="AG76" i="4"/>
  <c r="B38" i="3"/>
  <c r="AH80" i="4"/>
  <c r="AG80" i="4"/>
  <c r="AD77" i="4"/>
  <c r="O76" i="4"/>
  <c r="AF76" i="4"/>
  <c r="AF75" i="4"/>
  <c r="O75" i="4"/>
  <c r="O73" i="4"/>
  <c r="R74" i="4"/>
  <c r="T73" i="4"/>
  <c r="T72" i="4"/>
  <c r="AD72" i="4"/>
  <c r="O72" i="4"/>
  <c r="AH70" i="4" l="1"/>
  <c r="AG70" i="4"/>
  <c r="AG71" i="4"/>
  <c r="AF71" i="4"/>
  <c r="R69" i="4"/>
  <c r="T69" i="4"/>
  <c r="R70" i="4"/>
  <c r="T70" i="4"/>
  <c r="AD68" i="4"/>
  <c r="O69" i="4"/>
  <c r="O68" i="4"/>
  <c r="J68" i="4"/>
  <c r="AG66" i="4" l="1"/>
  <c r="AF61" i="4"/>
  <c r="AG61" i="4"/>
  <c r="AF67" i="4"/>
  <c r="R63" i="4"/>
  <c r="AF62" i="4" l="1"/>
  <c r="AF57" i="4"/>
  <c r="AF58" i="4"/>
  <c r="O56" i="4" l="1"/>
  <c r="AE85" i="4" l="1"/>
  <c r="M96" i="4" s="1"/>
  <c r="M94" i="4" s="1"/>
  <c r="AF53" i="4"/>
  <c r="AG53" i="4"/>
  <c r="AF54" i="4"/>
  <c r="AH48" i="4"/>
  <c r="AG48" i="4"/>
  <c r="J41" i="4"/>
  <c r="AG43" i="4"/>
  <c r="AF43" i="4"/>
  <c r="AF44" i="4"/>
  <c r="AG39" i="4"/>
  <c r="AF39" i="4"/>
  <c r="AF40" i="4"/>
  <c r="AG35" i="4"/>
  <c r="AF35" i="4"/>
  <c r="AF36" i="4"/>
  <c r="J24" i="4"/>
  <c r="AH23" i="4"/>
  <c r="AF22" i="4"/>
  <c r="AG22" i="4"/>
  <c r="AG23" i="4"/>
  <c r="O19" i="4"/>
  <c r="AH18" i="4"/>
  <c r="AH19" i="4"/>
  <c r="AG29" i="4"/>
  <c r="AF29" i="4"/>
  <c r="AF30" i="4"/>
  <c r="J63" i="4" l="1"/>
  <c r="AH66" i="4" s="1"/>
  <c r="J59" i="4"/>
  <c r="J50" i="4"/>
  <c r="J45" i="4"/>
  <c r="H41" i="4"/>
  <c r="J20" i="4"/>
  <c r="H20" i="4"/>
  <c r="H24" i="4"/>
  <c r="J16" i="4"/>
  <c r="J37" i="4"/>
  <c r="J31" i="4"/>
  <c r="O21" i="4"/>
  <c r="R43" i="4" l="1"/>
  <c r="R37" i="4"/>
  <c r="R30" i="4"/>
  <c r="T21" i="4"/>
  <c r="R21" i="4"/>
  <c r="T20" i="4"/>
  <c r="Y21" i="4"/>
  <c r="O20" i="4"/>
  <c r="Y20" i="4"/>
  <c r="AD20" i="4"/>
  <c r="T17" i="4"/>
  <c r="T16" i="4"/>
  <c r="R16" i="4"/>
  <c r="O18" i="4"/>
  <c r="O17" i="4"/>
  <c r="O16" i="4"/>
  <c r="K4" i="1" l="1"/>
  <c r="K88" i="4" l="1"/>
  <c r="M82" i="4"/>
  <c r="D7" i="1"/>
  <c r="H7" i="1"/>
  <c r="R82" i="4"/>
  <c r="Y83" i="4"/>
  <c r="F81" i="4"/>
  <c r="AO81" i="4"/>
  <c r="AO82" i="4"/>
  <c r="AD51" i="4" l="1"/>
  <c r="T64" i="4"/>
  <c r="T60" i="4"/>
  <c r="T62" i="4"/>
  <c r="AH53" i="4"/>
  <c r="T74" i="4"/>
  <c r="AD63" i="4"/>
  <c r="T59" i="4"/>
  <c r="J55" i="4"/>
  <c r="T68" i="4"/>
  <c r="AH71" i="4" s="1"/>
  <c r="T63" i="4"/>
  <c r="AD64" i="4"/>
  <c r="O63" i="4"/>
  <c r="O83" i="4" s="1"/>
  <c r="AD50" i="4"/>
  <c r="AH54" i="4" s="1"/>
  <c r="T43" i="4"/>
  <c r="Y38" i="4"/>
  <c r="AH40" i="4" s="1"/>
  <c r="O34" i="4"/>
  <c r="AD31" i="4"/>
  <c r="T28" i="4"/>
  <c r="AD25" i="4"/>
  <c r="A5" i="3"/>
  <c r="T38" i="4"/>
  <c r="T30" i="4"/>
  <c r="T25" i="4"/>
  <c r="T42" i="4"/>
  <c r="AH44" i="4" s="1"/>
  <c r="AH39" i="4"/>
  <c r="T24" i="4"/>
  <c r="A9" i="3" s="1"/>
  <c r="O42" i="4"/>
  <c r="AD32" i="4"/>
  <c r="T26" i="4"/>
  <c r="T32" i="4"/>
  <c r="AD26" i="4"/>
  <c r="C5" i="3"/>
  <c r="AD24" i="4"/>
  <c r="Y81" i="4"/>
  <c r="D2" i="3" s="1"/>
  <c r="AG10" i="4"/>
  <c r="U81" i="4"/>
  <c r="O81" i="4"/>
  <c r="B2" i="3" s="1"/>
  <c r="P94" i="4"/>
  <c r="W82" i="4"/>
  <c r="T83" i="4"/>
  <c r="AH67" i="4" l="1"/>
  <c r="AH30" i="4"/>
  <c r="AH43" i="4"/>
  <c r="AH57" i="4"/>
  <c r="D5" i="3"/>
  <c r="AH58" i="4"/>
  <c r="J81" i="4"/>
  <c r="A2" i="3" s="1"/>
  <c r="AH35" i="4"/>
  <c r="T81" i="4"/>
  <c r="C2" i="3" s="1"/>
  <c r="AD81" i="4"/>
  <c r="E2" i="3" s="1"/>
  <c r="B9" i="3"/>
  <c r="C9" i="3" s="1"/>
  <c r="AH29" i="4"/>
  <c r="AH36" i="4"/>
  <c r="AH22" i="4"/>
  <c r="B5" i="3"/>
  <c r="AH61" i="4"/>
  <c r="AH62" i="4"/>
  <c r="U82" i="4"/>
  <c r="AF81" i="4" l="1"/>
  <c r="AI85" i="4"/>
  <c r="E5" i="3"/>
  <c r="AE83" i="4"/>
</calcChain>
</file>

<file path=xl/sharedStrings.xml><?xml version="1.0" encoding="utf-8"?>
<sst xmlns="http://schemas.openxmlformats.org/spreadsheetml/2006/main" count="469" uniqueCount="230">
  <si>
    <t>Datum</t>
  </si>
  <si>
    <t>Art</t>
  </si>
  <si>
    <t>EUR</t>
  </si>
  <si>
    <t>Mahlzeiten / Einkäufe Nahrungsmittel</t>
  </si>
  <si>
    <t xml:space="preserve">Programm / Eintritte </t>
  </si>
  <si>
    <t>Sonstiges (Souvenirs, private Einkäufe, etc.)</t>
  </si>
  <si>
    <t>Leistung</t>
  </si>
  <si>
    <t>Gesamt- kosten [EUR]</t>
  </si>
  <si>
    <t>cash</t>
  </si>
  <si>
    <t>Einheit</t>
  </si>
  <si>
    <t>Summe</t>
  </si>
  <si>
    <t>Anzahl Personen:</t>
  </si>
  <si>
    <t>Legende:</t>
  </si>
  <si>
    <t>Euro</t>
  </si>
  <si>
    <t>Währungen</t>
  </si>
  <si>
    <t>Wechselkurse</t>
  </si>
  <si>
    <t>=</t>
  </si>
  <si>
    <t>Bank</t>
  </si>
  <si>
    <t>Ort</t>
  </si>
  <si>
    <t>Betrag</t>
  </si>
  <si>
    <t>Transport</t>
  </si>
  <si>
    <t xml:space="preserve">Gesamtkosten </t>
  </si>
  <si>
    <t>Gesamt- kosten  [EUR]</t>
  </si>
  <si>
    <t>Gesamt- kosten</t>
  </si>
  <si>
    <t>Gesamt- kosten    [EUR]</t>
  </si>
  <si>
    <t>Gesamt-     kosten</t>
  </si>
  <si>
    <t>Gesamt- kosten   [EUR]</t>
  </si>
  <si>
    <t>Ist:</t>
  </si>
  <si>
    <t>Soll:</t>
  </si>
  <si>
    <t>Sonstiges</t>
  </si>
  <si>
    <t>Ang. Kurs</t>
  </si>
  <si>
    <t>Echter Kurs</t>
  </si>
  <si>
    <t>mittlerer Kurs</t>
  </si>
  <si>
    <t>USD</t>
  </si>
  <si>
    <t>Anmerkung</t>
  </si>
  <si>
    <t>Plaus Chris:</t>
  </si>
  <si>
    <t>Plaus Juliet:</t>
  </si>
  <si>
    <t>credit</t>
  </si>
  <si>
    <t>anhand der Devisenumtausche</t>
  </si>
  <si>
    <t>Gebühr</t>
  </si>
  <si>
    <t>Aufenthalt</t>
  </si>
  <si>
    <t>EUR gesamt vor Ort</t>
  </si>
  <si>
    <t>Bemerkungen:</t>
  </si>
  <si>
    <t>USD ges</t>
  </si>
  <si>
    <t>EUR ges</t>
  </si>
  <si>
    <t>Cash-Check C&amp;J</t>
  </si>
  <si>
    <t>i.O.</t>
  </si>
  <si>
    <t>Devisen-Tausch</t>
  </si>
  <si>
    <t>Programm</t>
  </si>
  <si>
    <t>Unterkunft</t>
  </si>
  <si>
    <t>Bew. 
booking</t>
  </si>
  <si>
    <t>Bew. 
privat</t>
  </si>
  <si>
    <t>Restgeld:</t>
  </si>
  <si>
    <t>Ausgegeben:</t>
  </si>
  <si>
    <t>Essenseinkäufe</t>
  </si>
  <si>
    <t>Flug- und Mietwagenkosten</t>
  </si>
  <si>
    <t>Zimmer</t>
  </si>
  <si>
    <t>Gesamt-preis    [EUR]</t>
  </si>
  <si>
    <t>27.07.20  Mo</t>
  </si>
  <si>
    <t>28.07.20
Di</t>
  </si>
  <si>
    <t>29.07.20
Mi</t>
  </si>
  <si>
    <t>30.07.20  Do</t>
  </si>
  <si>
    <t>31.07.20     Fr</t>
  </si>
  <si>
    <t>01.08.20    Sa</t>
  </si>
  <si>
    <t>02.08.20    So</t>
  </si>
  <si>
    <t>03.08.2o0     Mo</t>
  </si>
  <si>
    <t>04.08.20      Di</t>
  </si>
  <si>
    <t>05.08.20      Mi</t>
  </si>
  <si>
    <t>06.08.20        Do</t>
  </si>
  <si>
    <t>07.08.20        Fr</t>
  </si>
  <si>
    <t>08.08.20      Sa</t>
  </si>
  <si>
    <t xml:space="preserve">09.08.20     So </t>
  </si>
  <si>
    <t>Kroatien und Slowenien</t>
  </si>
  <si>
    <t>HRK</t>
  </si>
  <si>
    <t>Kroatischer Kuna</t>
  </si>
  <si>
    <t>Mautticket Österreich 10 Tage</t>
  </si>
  <si>
    <t>Mautticket Slowenien 2 Wochen</t>
  </si>
  <si>
    <t>Maut Karawankentunnel</t>
  </si>
  <si>
    <t>Bled Parken 1,5 h</t>
  </si>
  <si>
    <t>Bled Café</t>
  </si>
  <si>
    <t>Postojna Lidl Einkauf</t>
  </si>
  <si>
    <t>Haarbürste Juliet</t>
  </si>
  <si>
    <t>Piran Parken 3,25 h</t>
  </si>
  <si>
    <t>Piran Fritloin Pri Cantini Getränke</t>
  </si>
  <si>
    <t>Maut Grenze - Motovun</t>
  </si>
  <si>
    <t>Strafzettel "Überfahrung Zebrastreifen"</t>
  </si>
  <si>
    <t>Porec Parken</t>
  </si>
  <si>
    <t>Porec Supermarkt Getränke</t>
  </si>
  <si>
    <t>Kappe Juliet</t>
  </si>
  <si>
    <t>Postkarte</t>
  </si>
  <si>
    <t>Rovinj Parken</t>
  </si>
  <si>
    <t>Rovinj Lidl Einkauf</t>
  </si>
  <si>
    <t>Appartement Motovun Trinkgeld</t>
  </si>
  <si>
    <t>Maut Motovun-Pula</t>
  </si>
  <si>
    <t>Pula Parken 3 h</t>
  </si>
  <si>
    <t>Hüte Juliet und Thea</t>
  </si>
  <si>
    <t>Maut Pula-Hum</t>
  </si>
  <si>
    <t>Tunnel Hum-Rijeka</t>
  </si>
  <si>
    <t>Hum Parken (Flat)</t>
  </si>
  <si>
    <t>Maut Rijeka-Ostarjie</t>
  </si>
  <si>
    <t>Plidvice NP Parken 6 h</t>
  </si>
  <si>
    <t>Zadar Borek Beach</t>
  </si>
  <si>
    <t>Nationalpark Plidvic Eintritt</t>
  </si>
  <si>
    <t>Zadar Parken</t>
  </si>
  <si>
    <t>Trogir Strandbar Getränke</t>
  </si>
  <si>
    <t>Trogir Parken 4 h</t>
  </si>
  <si>
    <t>Stobrec Lidl Einkauf</t>
  </si>
  <si>
    <t>Trogir Tanken 45,12 l á 8,66 HRK/l</t>
  </si>
  <si>
    <t>Zadar Gricko Grill Trinkgeld</t>
  </si>
  <si>
    <t>Trogir Pizzeria Big Mama´s Trinkgeld</t>
  </si>
  <si>
    <t>Matulji Lidl Einkauf</t>
  </si>
  <si>
    <t>Porec,Spadici 12</t>
  </si>
  <si>
    <t>Auro Domus</t>
  </si>
  <si>
    <t>Cerknica Tanken 51,71 l á 1,00 EUR/l</t>
  </si>
  <si>
    <t>Grahovo Cross Cave Eintritt</t>
  </si>
  <si>
    <t>Piran Stadtmauer</t>
  </si>
  <si>
    <t>Pula Pizzeria Pepenero Trinkgeld</t>
  </si>
  <si>
    <t>Rovinj Restaurant Maestral Getränke</t>
  </si>
  <si>
    <t>Rovinj Restaurant Maestral Getränke Trinkgeld</t>
  </si>
  <si>
    <t>Guest House Kolic</t>
  </si>
  <si>
    <t>Dreznik Grad 125a</t>
  </si>
  <si>
    <t>47245 Dreznik Grad</t>
  </si>
  <si>
    <t>8</t>
  </si>
  <si>
    <t>1x DB und1x EB</t>
  </si>
  <si>
    <t>Garten</t>
  </si>
  <si>
    <t>Soba Dejan</t>
  </si>
  <si>
    <t>Ulica Obitelji Battara 24</t>
  </si>
  <si>
    <t>23000 Zadar</t>
  </si>
  <si>
    <t>Tel. +385-91-941-1145</t>
  </si>
  <si>
    <t>Tel. +385-989222739</t>
  </si>
  <si>
    <t>6</t>
  </si>
  <si>
    <t xml:space="preserve">1x DB   </t>
  </si>
  <si>
    <t>Gem-Küche</t>
  </si>
  <si>
    <t>Guest House Valentino</t>
  </si>
  <si>
    <t>Bataji 19</t>
  </si>
  <si>
    <t>52424 Motovun</t>
  </si>
  <si>
    <t>Tel. +385-911659744</t>
  </si>
  <si>
    <t>1x DB und 1x KB</t>
  </si>
  <si>
    <t>Pool, Frühstück</t>
  </si>
  <si>
    <t>AirBnB</t>
  </si>
  <si>
    <t>Appartement Solo Star</t>
  </si>
  <si>
    <t>Ljubljanska Cesta 42</t>
  </si>
  <si>
    <t>6230 Postojna</t>
  </si>
  <si>
    <t>Tel. +386-40-677225</t>
  </si>
  <si>
    <t>Gem-Bad</t>
  </si>
  <si>
    <t>Bad, KS</t>
  </si>
  <si>
    <t>8,6</t>
  </si>
  <si>
    <t>9,2</t>
  </si>
  <si>
    <t>8,1</t>
  </si>
  <si>
    <t>Studio Appartement</t>
  </si>
  <si>
    <t>Ulica Gospe od Karmela 42</t>
  </si>
  <si>
    <t>21311 Stobrec</t>
  </si>
  <si>
    <t>Tel. +385.98.977-4041</t>
  </si>
  <si>
    <t>1x DB und 1x EB</t>
  </si>
  <si>
    <t>Küche, Balkon</t>
  </si>
  <si>
    <t>Appartement 1000 Flowers</t>
  </si>
  <si>
    <t>Zbora Narodne Garde 12</t>
  </si>
  <si>
    <t>21460 Stari Grad</t>
  </si>
  <si>
    <t>Tel. +385-95-579-7916</t>
  </si>
  <si>
    <t>8,4</t>
  </si>
  <si>
    <t>Appartement Zore Glavinic</t>
  </si>
  <si>
    <t>Petra Svacica 29</t>
  </si>
  <si>
    <t>20000 Dubrovik-Lapad</t>
  </si>
  <si>
    <t>Tel. +385-95-131-3142</t>
  </si>
  <si>
    <t>Three Islands Tour</t>
  </si>
  <si>
    <t>Fan, Bad, KS</t>
  </si>
  <si>
    <t>Schnorchelequipment für Thea</t>
  </si>
  <si>
    <t>Trogir Okrug Gornji Parken 9 h</t>
  </si>
  <si>
    <t>Split Marina Parken 2 h</t>
  </si>
  <si>
    <t>Trinkgeld Three Islands Tour</t>
  </si>
  <si>
    <t>grau = EC-Kartenzahlung J/C</t>
  </si>
  <si>
    <t>grün = Kreditkartenzahlung J/C</t>
  </si>
  <si>
    <t>blau = Barausgabe J/C</t>
  </si>
  <si>
    <t>Gesamtpreis für Familie (2 Erw, 1 Kind á 3 Jahre)</t>
  </si>
  <si>
    <r>
      <t xml:space="preserve">Tagesbezogene Bar- und </t>
    </r>
    <r>
      <rPr>
        <sz val="10"/>
        <color indexed="23"/>
        <rFont val="Arial"/>
        <family val="2"/>
      </rPr>
      <t>Karten</t>
    </r>
    <r>
      <rPr>
        <sz val="10"/>
        <rFont val="Arial"/>
        <family val="2"/>
      </rPr>
      <t>ausgaben J&amp;C</t>
    </r>
  </si>
  <si>
    <t>Fahrzeug</t>
  </si>
  <si>
    <t>1x DB</t>
  </si>
  <si>
    <t>Küche</t>
  </si>
  <si>
    <t>KS, TV</t>
  </si>
  <si>
    <t>AC, Bad, KS, TV</t>
  </si>
  <si>
    <t>Jadronlinija Fähre Split-Stari Grad</t>
  </si>
  <si>
    <t>Hvar Parken</t>
  </si>
  <si>
    <t>7</t>
  </si>
  <si>
    <t>Jadrolinija Fähre Sucuraj-Drvenik</t>
  </si>
  <si>
    <t>Stari Grad Bäckerei</t>
  </si>
  <si>
    <t>Sucuraj Bäckerei</t>
  </si>
  <si>
    <t>Dubrovnik Konzum</t>
  </si>
  <si>
    <t>Dubrovnik Konzum Flasche Wasser</t>
  </si>
  <si>
    <t>Libertas 2x 24 h-Bustickets</t>
  </si>
  <si>
    <t>3 Postkarten</t>
  </si>
  <si>
    <t>4 Briefmarken</t>
  </si>
  <si>
    <t>Dubrovnik Konzum 2 Radler</t>
  </si>
  <si>
    <t>Balkon</t>
  </si>
  <si>
    <t xml:space="preserve">Piran Fritloin Pri Cantini Fischplatte </t>
  </si>
  <si>
    <t>Motovun Toni Abendessen</t>
  </si>
  <si>
    <t>Pula Pizzeria Pepenero Mittagessen</t>
  </si>
  <si>
    <t>Zadar Gricko Grill Abendessen</t>
  </si>
  <si>
    <t>Trogir Pizzeria Big Mama´s Mittagessen</t>
  </si>
  <si>
    <t>Dubrovnik Pizzeria Tomato Abendessen</t>
  </si>
  <si>
    <t>Kotor Altstadt Hotel Marija Mittagessen</t>
  </si>
  <si>
    <t>Kotor Altstadt Parken 3 h</t>
  </si>
  <si>
    <t>Kotor Tanken 74,26 l á 1,01 EUR/l</t>
  </si>
  <si>
    <t>Kotor Tanken Trinkgeld</t>
  </si>
  <si>
    <t>Budva Grillrestaurant Parma Abendessen</t>
  </si>
  <si>
    <t>Hotel Matej</t>
  </si>
  <si>
    <t>Lazi bb</t>
  </si>
  <si>
    <t>85310 Budva</t>
  </si>
  <si>
    <t>Durici Lidl Pfandrückgabe</t>
  </si>
  <si>
    <t>Budva Hotel Trinkgeld</t>
  </si>
  <si>
    <t>Budva Hotel Frühstück</t>
  </si>
  <si>
    <t>Sveti Stefan Mini Markt Getränke</t>
  </si>
  <si>
    <t>Fähre Kotor-Bucht</t>
  </si>
  <si>
    <t>Rogotin Restaurant Mittagessen</t>
  </si>
  <si>
    <t>Sveti Stefan Parken</t>
  </si>
  <si>
    <t>Maut Autobahn Kroatien</t>
  </si>
  <si>
    <t>BRK Spende Covid-Test</t>
  </si>
  <si>
    <t>HRK  cash</t>
  </si>
  <si>
    <t>EUR gesamt</t>
  </si>
  <si>
    <t>Unterkünfte</t>
  </si>
  <si>
    <t>Verpflegung</t>
  </si>
  <si>
    <t>Benzin</t>
  </si>
  <si>
    <t>Maut</t>
  </si>
  <si>
    <t>Parkgebühren</t>
  </si>
  <si>
    <t>Verkehrsmittel</t>
  </si>
  <si>
    <t>Restaurantbesuche</t>
  </si>
  <si>
    <t>Gesamt</t>
  </si>
  <si>
    <t>Diff-km (ca.)</t>
  </si>
  <si>
    <t>Audi A6 Avant 2.7 TDI</t>
  </si>
  <si>
    <t>Diesel</t>
  </si>
  <si>
    <t>Klagenfurt Tanken 71,32 l á 1,024 EUR/l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</si>
</sst>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0"/>
    <numFmt numFmtId="166" formatCode="dd/mm/yy;@"/>
    <numFmt numFmtId="167" formatCode="#,##0.00\ &quot;€&quot;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sz val="10"/>
      <color indexed="51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sz val="10"/>
      <color indexed="5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00FF"/>
      <name val="Arial"/>
      <family val="2"/>
    </font>
    <font>
      <sz val="10"/>
      <color theme="0" tint="-0.34998626667073579"/>
      <name val="Arial"/>
      <family val="2"/>
    </font>
    <font>
      <sz val="10"/>
      <color theme="0"/>
      <name val="Arial"/>
      <family val="2"/>
    </font>
    <font>
      <b/>
      <sz val="10"/>
      <color theme="0" tint="-0.249977111117893"/>
      <name val="Arial"/>
      <family val="2"/>
    </font>
    <font>
      <b/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i/>
      <sz val="10"/>
      <color theme="0"/>
      <name val="Arial"/>
      <family val="2"/>
    </font>
    <font>
      <i/>
      <sz val="10"/>
      <color rgb="FFFFFF00"/>
      <name val="Arial"/>
      <family val="2"/>
    </font>
    <font>
      <b/>
      <sz val="10"/>
      <color rgb="FF00B050"/>
      <name val="Arial"/>
      <family val="2"/>
    </font>
    <font>
      <sz val="10"/>
      <color theme="1" tint="4.9989318521683403E-2"/>
      <name val="Arial"/>
      <family val="2"/>
    </font>
    <font>
      <sz val="10"/>
      <color rgb="FF00B050"/>
      <name val="Arial"/>
      <family val="2"/>
    </font>
    <font>
      <sz val="10"/>
      <color rgb="FF008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832">
    <xf numFmtId="0" fontId="0" fillId="0" borderId="0" xfId="0"/>
    <xf numFmtId="0" fontId="2" fillId="0" borderId="1" xfId="0" applyFont="1" applyBorder="1" applyAlignment="1">
      <alignment vertical="top"/>
    </xf>
    <xf numFmtId="0" fontId="0" fillId="0" borderId="0" xfId="0" applyBorder="1" applyAlignment="1"/>
    <xf numFmtId="0" fontId="0" fillId="0" borderId="0" xfId="0" applyAlignment="1"/>
    <xf numFmtId="0" fontId="3" fillId="0" borderId="2" xfId="0" applyFont="1" applyFill="1" applyBorder="1" applyAlignment="1">
      <alignment vertical="top" wrapText="1"/>
    </xf>
    <xf numFmtId="2" fontId="0" fillId="0" borderId="0" xfId="0" applyNumberFormat="1"/>
    <xf numFmtId="2" fontId="3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2" fillId="2" borderId="3" xfId="0" applyFont="1" applyFill="1" applyBorder="1"/>
    <xf numFmtId="0" fontId="2" fillId="0" borderId="0" xfId="0" applyFont="1" applyBorder="1" applyAlignment="1">
      <alignment vertical="top" wrapText="1"/>
    </xf>
    <xf numFmtId="0" fontId="3" fillId="0" borderId="0" xfId="0" applyFont="1" applyAlignment="1"/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7" fillId="0" borderId="0" xfId="0" applyFont="1" applyAlignment="1"/>
    <xf numFmtId="0" fontId="3" fillId="0" borderId="6" xfId="0" applyFont="1" applyBorder="1" applyAlignment="1">
      <alignment vertical="center" wrapText="1"/>
    </xf>
    <xf numFmtId="2" fontId="0" fillId="0" borderId="0" xfId="0" applyNumberFormat="1" applyAlignment="1">
      <alignment horizontal="left"/>
    </xf>
    <xf numFmtId="0" fontId="0" fillId="0" borderId="7" xfId="0" applyBorder="1" applyAlignment="1"/>
    <xf numFmtId="0" fontId="0" fillId="0" borderId="0" xfId="0" applyAlignment="1">
      <alignment horizontal="left"/>
    </xf>
    <xf numFmtId="2" fontId="0" fillId="0" borderId="0" xfId="0" applyNumberFormat="1" applyFill="1" applyAlignment="1"/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/>
    <xf numFmtId="0" fontId="7" fillId="0" borderId="0" xfId="0" applyFont="1"/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2" fontId="4" fillId="0" borderId="0" xfId="0" applyNumberFormat="1" applyFont="1" applyBorder="1" applyAlignment="1">
      <alignment horizontal="left" wrapText="1"/>
    </xf>
    <xf numFmtId="0" fontId="11" fillId="0" borderId="0" xfId="0" applyFont="1"/>
    <xf numFmtId="0" fontId="3" fillId="0" borderId="5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2" fillId="0" borderId="15" xfId="0" applyFont="1" applyBorder="1" applyAlignment="1">
      <alignment horizontal="right"/>
    </xf>
    <xf numFmtId="164" fontId="0" fillId="0" borderId="0" xfId="0" applyNumberFormat="1"/>
    <xf numFmtId="0" fontId="3" fillId="0" borderId="0" xfId="0" applyFont="1" applyBorder="1"/>
    <xf numFmtId="0" fontId="2" fillId="0" borderId="0" xfId="0" applyFont="1" applyAlignment="1"/>
    <xf numFmtId="2" fontId="9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2" fillId="0" borderId="0" xfId="0" applyFont="1" applyFill="1" applyBorder="1" applyAlignment="1"/>
    <xf numFmtId="0" fontId="8" fillId="0" borderId="0" xfId="0" applyFont="1" applyAlignment="1"/>
    <xf numFmtId="0" fontId="3" fillId="0" borderId="0" xfId="0" applyFont="1" applyFill="1"/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2" fillId="0" borderId="0" xfId="0" applyNumberFormat="1" applyFont="1" applyBorder="1" applyAlignment="1"/>
    <xf numFmtId="0" fontId="2" fillId="0" borderId="0" xfId="0" applyFont="1" applyFill="1"/>
    <xf numFmtId="1" fontId="1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/>
    <xf numFmtId="0" fontId="17" fillId="0" borderId="0" xfId="0" applyFont="1" applyBorder="1" applyAlignment="1"/>
    <xf numFmtId="0" fontId="9" fillId="0" borderId="0" xfId="0" applyFont="1" applyFill="1"/>
    <xf numFmtId="0" fontId="3" fillId="0" borderId="0" xfId="0" applyFont="1" applyBorder="1" applyAlignment="1"/>
    <xf numFmtId="0" fontId="3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/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/>
    <xf numFmtId="0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/>
    <xf numFmtId="2" fontId="10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1" fillId="0" borderId="0" xfId="0" applyNumberFormat="1" applyFont="1" applyFill="1"/>
    <xf numFmtId="2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/>
    </xf>
    <xf numFmtId="1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49" fontId="2" fillId="0" borderId="0" xfId="0" applyNumberFormat="1" applyFont="1" applyFill="1" applyBorder="1" applyAlignment="1">
      <alignment horizontal="left"/>
    </xf>
    <xf numFmtId="0" fontId="1" fillId="0" borderId="0" xfId="0" applyFont="1"/>
    <xf numFmtId="2" fontId="1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>
      <alignment horizontal="left"/>
    </xf>
    <xf numFmtId="164" fontId="13" fillId="0" borderId="0" xfId="0" applyNumberFormat="1" applyFont="1" applyFill="1"/>
    <xf numFmtId="0" fontId="14" fillId="0" borderId="0" xfId="0" applyFont="1"/>
    <xf numFmtId="0" fontId="5" fillId="0" borderId="0" xfId="0" applyFont="1"/>
    <xf numFmtId="0" fontId="12" fillId="0" borderId="0" xfId="0" applyFont="1"/>
    <xf numFmtId="2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64" fontId="0" fillId="0" borderId="0" xfId="0" applyNumberFormat="1" applyAlignment="1">
      <alignment horizontal="right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3" fontId="0" fillId="0" borderId="0" xfId="0" applyNumberFormat="1" applyAlignment="1">
      <alignment horizontal="left"/>
    </xf>
    <xf numFmtId="0" fontId="1" fillId="0" borderId="5" xfId="1" applyFont="1" applyBorder="1" applyAlignment="1" applyProtection="1">
      <alignment vertical="center"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/>
    <xf numFmtId="0" fontId="0" fillId="0" borderId="15" xfId="0" applyBorder="1"/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164" fontId="0" fillId="0" borderId="15" xfId="0" applyNumberFormat="1" applyBorder="1"/>
    <xf numFmtId="0" fontId="0" fillId="0" borderId="15" xfId="0" applyFill="1" applyBorder="1"/>
    <xf numFmtId="3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20" fillId="0" borderId="7" xfId="0" applyFont="1" applyBorder="1" applyAlignment="1"/>
    <xf numFmtId="2" fontId="0" fillId="0" borderId="0" xfId="0" applyNumberFormat="1" applyBorder="1"/>
    <xf numFmtId="4" fontId="0" fillId="0" borderId="0" xfId="0" applyNumberFormat="1"/>
    <xf numFmtId="3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164" fontId="3" fillId="0" borderId="0" xfId="0" applyNumberFormat="1" applyFont="1" applyAlignment="1">
      <alignment horizontal="right"/>
    </xf>
    <xf numFmtId="2" fontId="24" fillId="0" borderId="9" xfId="0" applyNumberFormat="1" applyFont="1" applyBorder="1" applyAlignment="1">
      <alignment horizontal="left" vertical="center" wrapText="1"/>
    </xf>
    <xf numFmtId="2" fontId="24" fillId="0" borderId="2" xfId="0" applyNumberFormat="1" applyFont="1" applyBorder="1" applyAlignment="1">
      <alignment horizontal="left" vertical="center" wrapText="1"/>
    </xf>
    <xf numFmtId="2" fontId="24" fillId="0" borderId="9" xfId="0" applyNumberFormat="1" applyFont="1" applyBorder="1" applyAlignment="1">
      <alignment horizontal="left" vertical="center"/>
    </xf>
    <xf numFmtId="2" fontId="24" fillId="0" borderId="17" xfId="0" applyNumberFormat="1" applyFont="1" applyFill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3" fontId="24" fillId="0" borderId="17" xfId="0" applyNumberFormat="1" applyFont="1" applyBorder="1" applyAlignment="1">
      <alignment horizontal="left" vertical="center"/>
    </xf>
    <xf numFmtId="0" fontId="24" fillId="0" borderId="19" xfId="0" applyNumberFormat="1" applyFont="1" applyBorder="1" applyAlignment="1">
      <alignment horizontal="left" vertical="center"/>
    </xf>
    <xf numFmtId="2" fontId="24" fillId="0" borderId="20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4" xfId="0" applyNumberFormat="1" applyFont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 wrapText="1"/>
    </xf>
    <xf numFmtId="2" fontId="24" fillId="0" borderId="9" xfId="0" applyNumberFormat="1" applyFont="1" applyFill="1" applyBorder="1" applyAlignment="1">
      <alignment horizontal="left" vertical="center"/>
    </xf>
    <xf numFmtId="2" fontId="24" fillId="0" borderId="5" xfId="0" applyNumberFormat="1" applyFont="1" applyBorder="1" applyAlignment="1">
      <alignment horizontal="left" vertical="center" wrapText="1"/>
    </xf>
    <xf numFmtId="2" fontId="24" fillId="0" borderId="13" xfId="0" applyNumberFormat="1" applyFont="1" applyBorder="1" applyAlignment="1">
      <alignment horizontal="left" vertical="center"/>
    </xf>
    <xf numFmtId="2" fontId="24" fillId="0" borderId="21" xfId="0" applyNumberFormat="1" applyFont="1" applyBorder="1" applyAlignment="1">
      <alignment horizontal="left" vertical="center"/>
    </xf>
    <xf numFmtId="2" fontId="24" fillId="0" borderId="21" xfId="0" applyNumberFormat="1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3" fontId="24" fillId="0" borderId="21" xfId="0" applyNumberFormat="1" applyFont="1" applyBorder="1" applyAlignment="1">
      <alignment horizontal="left" vertical="center"/>
    </xf>
    <xf numFmtId="0" fontId="24" fillId="0" borderId="6" xfId="0" applyNumberFormat="1" applyFont="1" applyBorder="1" applyAlignment="1">
      <alignment horizontal="left" vertical="center"/>
    </xf>
    <xf numFmtId="0" fontId="24" fillId="0" borderId="22" xfId="0" applyNumberFormat="1" applyFont="1" applyBorder="1" applyAlignment="1">
      <alignment horizontal="left" vertical="center"/>
    </xf>
    <xf numFmtId="2" fontId="24" fillId="0" borderId="23" xfId="0" applyNumberFormat="1" applyFont="1" applyFill="1" applyBorder="1" applyAlignment="1">
      <alignment horizontal="left" vertical="center" wrapText="1"/>
    </xf>
    <xf numFmtId="1" fontId="24" fillId="0" borderId="2" xfId="0" applyNumberFormat="1" applyFont="1" applyBorder="1" applyAlignment="1">
      <alignment horizontal="left" vertical="center" wrapText="1"/>
    </xf>
    <xf numFmtId="3" fontId="24" fillId="0" borderId="24" xfId="0" applyNumberFormat="1" applyFont="1" applyBorder="1" applyAlignment="1">
      <alignment horizontal="left" vertical="center"/>
    </xf>
    <xf numFmtId="0" fontId="24" fillId="0" borderId="25" xfId="0" applyNumberFormat="1" applyFont="1" applyBorder="1" applyAlignment="1">
      <alignment horizontal="left" vertical="center"/>
    </xf>
    <xf numFmtId="2" fontId="24" fillId="0" borderId="12" xfId="0" applyNumberFormat="1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 wrapText="1"/>
    </xf>
    <xf numFmtId="2" fontId="24" fillId="0" borderId="26" xfId="0" applyNumberFormat="1" applyFont="1" applyFill="1" applyBorder="1" applyAlignment="1">
      <alignment horizontal="left" vertical="center" wrapText="1"/>
    </xf>
    <xf numFmtId="3" fontId="24" fillId="0" borderId="4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2" fontId="26" fillId="0" borderId="13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wrapText="1"/>
    </xf>
    <xf numFmtId="2" fontId="27" fillId="0" borderId="0" xfId="0" applyNumberFormat="1" applyFont="1" applyAlignment="1"/>
    <xf numFmtId="0" fontId="0" fillId="0" borderId="27" xfId="0" applyBorder="1" applyAlignment="1">
      <alignment horizontal="left"/>
    </xf>
    <xf numFmtId="0" fontId="24" fillId="0" borderId="0" xfId="0" applyFont="1" applyAlignment="1"/>
    <xf numFmtId="0" fontId="27" fillId="0" borderId="0" xfId="0" applyFont="1" applyAlignment="1"/>
    <xf numFmtId="2" fontId="27" fillId="0" borderId="9" xfId="0" applyNumberFormat="1" applyFont="1" applyBorder="1" applyAlignment="1">
      <alignment horizontal="left" vertical="center"/>
    </xf>
    <xf numFmtId="2" fontId="27" fillId="0" borderId="17" xfId="0" applyNumberFormat="1" applyFont="1" applyBorder="1" applyAlignment="1">
      <alignment horizontal="left" vertical="center"/>
    </xf>
    <xf numFmtId="2" fontId="27" fillId="0" borderId="20" xfId="0" applyNumberFormat="1" applyFont="1" applyFill="1" applyBorder="1" applyAlignment="1">
      <alignment horizontal="left" vertical="center" wrapText="1"/>
    </xf>
    <xf numFmtId="2" fontId="26" fillId="0" borderId="17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3" fillId="0" borderId="29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2" fontId="3" fillId="0" borderId="9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2" fontId="3" fillId="0" borderId="17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wrapText="1"/>
    </xf>
    <xf numFmtId="4" fontId="27" fillId="0" borderId="0" xfId="0" applyNumberFormat="1" applyFont="1" applyBorder="1" applyAlignment="1">
      <alignment horizontal="left" wrapText="1"/>
    </xf>
    <xf numFmtId="4" fontId="3" fillId="0" borderId="0" xfId="0" applyNumberFormat="1" applyFont="1"/>
    <xf numFmtId="2" fontId="3" fillId="0" borderId="20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left" vertical="center" wrapText="1"/>
    </xf>
    <xf numFmtId="2" fontId="3" fillId="0" borderId="30" xfId="0" applyNumberFormat="1" applyFont="1" applyFill="1" applyBorder="1" applyAlignment="1">
      <alignment horizontal="left" vertical="center" wrapText="1"/>
    </xf>
    <xf numFmtId="2" fontId="27" fillId="0" borderId="0" xfId="0" applyNumberFormat="1" applyFont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29" fillId="0" borderId="0" xfId="0" applyFont="1"/>
    <xf numFmtId="4" fontId="29" fillId="0" borderId="0" xfId="0" applyNumberFormat="1" applyFont="1"/>
    <xf numFmtId="2" fontId="29" fillId="0" borderId="0" xfId="0" applyNumberFormat="1" applyFont="1"/>
    <xf numFmtId="2" fontId="24" fillId="0" borderId="9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4" fillId="0" borderId="4" xfId="0" applyFont="1" applyBorder="1" applyAlignment="1">
      <alignment horizontal="left" vertical="center" wrapText="1"/>
    </xf>
    <xf numFmtId="2" fontId="3" fillId="0" borderId="31" xfId="0" applyNumberFormat="1" applyFont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2" fontId="3" fillId="0" borderId="9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2" fontId="27" fillId="0" borderId="32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left" vertical="center"/>
    </xf>
    <xf numFmtId="4" fontId="24" fillId="0" borderId="17" xfId="0" applyNumberFormat="1" applyFont="1" applyBorder="1" applyAlignment="1">
      <alignment horizontal="left" vertical="center"/>
    </xf>
    <xf numFmtId="2" fontId="3" fillId="0" borderId="31" xfId="0" applyNumberFormat="1" applyFont="1" applyFill="1" applyBorder="1" applyAlignment="1">
      <alignment horizontal="left" vertical="center" wrapText="1"/>
    </xf>
    <xf numFmtId="165" fontId="2" fillId="3" borderId="33" xfId="0" applyNumberFormat="1" applyFont="1" applyFill="1" applyBorder="1" applyAlignment="1">
      <alignment horizontal="left"/>
    </xf>
    <xf numFmtId="1" fontId="24" fillId="0" borderId="14" xfId="0" applyNumberFormat="1" applyFont="1" applyBorder="1" applyAlignment="1">
      <alignment horizontal="left" vertical="center" wrapText="1"/>
    </xf>
    <xf numFmtId="2" fontId="3" fillId="0" borderId="24" xfId="0" applyNumberFormat="1" applyFont="1" applyFill="1" applyBorder="1" applyAlignment="1">
      <alignment horizontal="left" vertical="center" wrapText="1"/>
    </xf>
    <xf numFmtId="2" fontId="3" fillId="0" borderId="26" xfId="0" applyNumberFormat="1" applyFont="1" applyFill="1" applyBorder="1" applyAlignment="1">
      <alignment horizontal="left" vertical="center" wrapText="1"/>
    </xf>
    <xf numFmtId="2" fontId="24" fillId="0" borderId="22" xfId="0" applyNumberFormat="1" applyFont="1" applyBorder="1" applyAlignment="1">
      <alignment horizontal="left" vertical="center" wrapText="1"/>
    </xf>
    <xf numFmtId="4" fontId="24" fillId="0" borderId="21" xfId="0" applyNumberFormat="1" applyFont="1" applyBorder="1" applyAlignment="1">
      <alignment horizontal="left" vertical="center"/>
    </xf>
    <xf numFmtId="2" fontId="27" fillId="0" borderId="0" xfId="0" applyNumberFormat="1" applyFont="1" applyBorder="1" applyAlignment="1">
      <alignment horizontal="left" wrapText="1"/>
    </xf>
    <xf numFmtId="1" fontId="27" fillId="0" borderId="0" xfId="0" applyNumberFormat="1" applyFont="1" applyBorder="1" applyAlignment="1">
      <alignment horizontal="left" wrapText="1"/>
    </xf>
    <xf numFmtId="2" fontId="25" fillId="0" borderId="17" xfId="0" applyNumberFormat="1" applyFont="1" applyFill="1" applyBorder="1" applyAlignment="1">
      <alignment horizontal="left" vertical="center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3" fontId="3" fillId="0" borderId="24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2" fontId="3" fillId="0" borderId="13" xfId="0" applyNumberFormat="1" applyFont="1" applyBorder="1" applyAlignment="1">
      <alignment horizontal="left" vertical="center"/>
    </xf>
    <xf numFmtId="2" fontId="3" fillId="0" borderId="21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center"/>
    </xf>
    <xf numFmtId="2" fontId="3" fillId="0" borderId="23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0" fontId="2" fillId="5" borderId="35" xfId="0" applyFont="1" applyFill="1" applyBorder="1" applyAlignment="1">
      <alignment vertical="top"/>
    </xf>
    <xf numFmtId="0" fontId="0" fillId="5" borderId="19" xfId="0" applyFill="1" applyBorder="1" applyAlignment="1">
      <alignment vertical="top"/>
    </xf>
    <xf numFmtId="3" fontId="3" fillId="5" borderId="36" xfId="0" applyNumberFormat="1" applyFont="1" applyFill="1" applyBorder="1" applyAlignment="1">
      <alignment horizontal="left" vertical="center" wrapText="1"/>
    </xf>
    <xf numFmtId="0" fontId="3" fillId="5" borderId="19" xfId="0" applyNumberFormat="1" applyFont="1" applyFill="1" applyBorder="1" applyAlignment="1">
      <alignment horizontal="left" vertical="center" wrapText="1"/>
    </xf>
    <xf numFmtId="2" fontId="3" fillId="5" borderId="32" xfId="0" applyNumberFormat="1" applyFont="1" applyFill="1" applyBorder="1" applyAlignment="1">
      <alignment horizontal="left" vertical="center" wrapText="1"/>
    </xf>
    <xf numFmtId="2" fontId="3" fillId="5" borderId="37" xfId="0" applyNumberFormat="1" applyFont="1" applyFill="1" applyBorder="1" applyAlignment="1">
      <alignment horizontal="left" vertical="center" wrapText="1"/>
    </xf>
    <xf numFmtId="2" fontId="3" fillId="5" borderId="19" xfId="0" applyNumberFormat="1" applyFont="1" applyFill="1" applyBorder="1" applyAlignment="1">
      <alignment horizontal="left" vertical="center" wrapText="1"/>
    </xf>
    <xf numFmtId="3" fontId="21" fillId="5" borderId="36" xfId="0" applyNumberFormat="1" applyFont="1" applyFill="1" applyBorder="1" applyAlignment="1">
      <alignment horizontal="left" vertical="center" wrapText="1"/>
    </xf>
    <xf numFmtId="2" fontId="3" fillId="5" borderId="18" xfId="0" applyNumberFormat="1" applyFont="1" applyFill="1" applyBorder="1" applyAlignment="1">
      <alignment horizontal="left" vertical="center" wrapText="1"/>
    </xf>
    <xf numFmtId="1" fontId="3" fillId="5" borderId="19" xfId="0" applyNumberFormat="1" applyFont="1" applyFill="1" applyBorder="1" applyAlignment="1">
      <alignment horizontal="left" vertical="center" wrapText="1"/>
    </xf>
    <xf numFmtId="2" fontId="3" fillId="5" borderId="19" xfId="0" applyNumberFormat="1" applyFont="1" applyFill="1" applyBorder="1" applyAlignment="1">
      <alignment horizontal="left" vertical="top" wrapText="1"/>
    </xf>
    <xf numFmtId="2" fontId="3" fillId="5" borderId="18" xfId="0" applyNumberFormat="1" applyFont="1" applyFill="1" applyBorder="1" applyAlignment="1">
      <alignment horizontal="left" vertical="top" wrapText="1"/>
    </xf>
    <xf numFmtId="0" fontId="3" fillId="5" borderId="38" xfId="0" applyFont="1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17" xfId="0" applyNumberFormat="1" applyFill="1" applyBorder="1" applyAlignment="1">
      <alignment horizontal="left"/>
    </xf>
    <xf numFmtId="0" fontId="0" fillId="5" borderId="4" xfId="0" applyFill="1" applyBorder="1"/>
    <xf numFmtId="0" fontId="3" fillId="5" borderId="9" xfId="0" applyFont="1" applyFill="1" applyBorder="1"/>
    <xf numFmtId="0" fontId="0" fillId="5" borderId="11" xfId="0" applyFill="1" applyBorder="1"/>
    <xf numFmtId="0" fontId="0" fillId="5" borderId="9" xfId="0" applyFill="1" applyBorder="1"/>
    <xf numFmtId="0" fontId="0" fillId="5" borderId="2" xfId="0" applyFill="1" applyBorder="1"/>
    <xf numFmtId="0" fontId="3" fillId="5" borderId="17" xfId="0" applyFont="1" applyFill="1" applyBorder="1"/>
    <xf numFmtId="0" fontId="3" fillId="5" borderId="20" xfId="0" applyFont="1" applyFill="1" applyBorder="1"/>
    <xf numFmtId="165" fontId="3" fillId="0" borderId="0" xfId="0" applyNumberFormat="1" applyFont="1" applyFill="1" applyAlignment="1">
      <alignment horizontal="left"/>
    </xf>
    <xf numFmtId="0" fontId="0" fillId="0" borderId="15" xfId="0" applyBorder="1" applyAlignment="1">
      <alignment horizontal="left"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right"/>
    </xf>
    <xf numFmtId="2" fontId="27" fillId="0" borderId="0" xfId="0" applyNumberFormat="1" applyFont="1" applyBorder="1" applyAlignment="1">
      <alignment horizontal="left"/>
    </xf>
    <xf numFmtId="2" fontId="26" fillId="0" borderId="0" xfId="0" applyNumberFormat="1" applyFont="1" applyBorder="1"/>
    <xf numFmtId="2" fontId="0" fillId="0" borderId="0" xfId="0" applyNumberFormat="1" applyAlignment="1"/>
    <xf numFmtId="2" fontId="7" fillId="0" borderId="0" xfId="0" applyNumberFormat="1" applyFont="1" applyFill="1" applyAlignment="1"/>
    <xf numFmtId="2" fontId="4" fillId="0" borderId="0" xfId="0" applyNumberFormat="1" applyFont="1" applyFill="1" applyAlignment="1"/>
    <xf numFmtId="3" fontId="3" fillId="0" borderId="0" xfId="0" applyNumberFormat="1" applyFont="1" applyFill="1" applyAlignment="1">
      <alignment horizontal="left"/>
    </xf>
    <xf numFmtId="2" fontId="30" fillId="0" borderId="0" xfId="0" applyNumberFormat="1" applyFont="1" applyFill="1" applyAlignment="1"/>
    <xf numFmtId="0" fontId="13" fillId="0" borderId="0" xfId="0" applyFont="1" applyFill="1" applyAlignment="1"/>
    <xf numFmtId="0" fontId="26" fillId="0" borderId="0" xfId="0" applyFont="1" applyBorder="1" applyAlignment="1"/>
    <xf numFmtId="0" fontId="1" fillId="0" borderId="0" xfId="0" applyFont="1" applyFill="1" applyAlignment="1"/>
    <xf numFmtId="0" fontId="1" fillId="0" borderId="0" xfId="0" applyFont="1" applyAlignment="1"/>
    <xf numFmtId="2" fontId="26" fillId="0" borderId="0" xfId="0" applyNumberFormat="1" applyFont="1" applyBorder="1" applyAlignment="1"/>
    <xf numFmtId="0" fontId="28" fillId="0" borderId="0" xfId="0" applyFont="1"/>
    <xf numFmtId="0" fontId="2" fillId="0" borderId="0" xfId="0" applyFont="1" applyFill="1" applyBorder="1"/>
    <xf numFmtId="0" fontId="31" fillId="0" borderId="0" xfId="0" applyFont="1"/>
    <xf numFmtId="0" fontId="21" fillId="0" borderId="11" xfId="0" applyFont="1" applyFill="1" applyBorder="1"/>
    <xf numFmtId="49" fontId="3" fillId="0" borderId="38" xfId="0" applyNumberFormat="1" applyFont="1" applyBorder="1" applyAlignment="1">
      <alignment vertical="top"/>
    </xf>
    <xf numFmtId="2" fontId="3" fillId="5" borderId="39" xfId="0" applyNumberFormat="1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/>
    <xf numFmtId="164" fontId="3" fillId="0" borderId="0" xfId="0" applyNumberFormat="1" applyFont="1" applyAlignment="1"/>
    <xf numFmtId="164" fontId="0" fillId="0" borderId="0" xfId="0" applyNumberFormat="1" applyAlignment="1"/>
    <xf numFmtId="0" fontId="27" fillId="0" borderId="0" xfId="0" applyFont="1" applyAlignment="1">
      <alignment horizontal="left"/>
    </xf>
    <xf numFmtId="2" fontId="3" fillId="5" borderId="36" xfId="0" applyNumberFormat="1" applyFont="1" applyFill="1" applyBorder="1" applyAlignment="1">
      <alignment horizontal="left" vertical="center" wrapText="1"/>
    </xf>
    <xf numFmtId="2" fontId="3" fillId="5" borderId="41" xfId="0" applyNumberFormat="1" applyFont="1" applyFill="1" applyBorder="1" applyAlignment="1">
      <alignment horizontal="left" vertical="center" wrapText="1"/>
    </xf>
    <xf numFmtId="2" fontId="3" fillId="5" borderId="42" xfId="0" applyNumberFormat="1" applyFont="1" applyFill="1" applyBorder="1" applyAlignment="1">
      <alignment horizontal="left" vertical="center" wrapText="1"/>
    </xf>
    <xf numFmtId="2" fontId="0" fillId="6" borderId="43" xfId="0" applyNumberFormat="1" applyFill="1" applyBorder="1" applyAlignment="1">
      <alignment horizontal="left"/>
    </xf>
    <xf numFmtId="0" fontId="3" fillId="5" borderId="44" xfId="0" applyFont="1" applyFill="1" applyBorder="1"/>
    <xf numFmtId="2" fontId="3" fillId="6" borderId="46" xfId="0" applyNumberFormat="1" applyFont="1" applyFill="1" applyBorder="1" applyAlignment="1">
      <alignment horizontal="left" vertical="top" wrapText="1"/>
    </xf>
    <xf numFmtId="2" fontId="2" fillId="6" borderId="41" xfId="0" applyNumberFormat="1" applyFont="1" applyFill="1" applyBorder="1" applyAlignment="1">
      <alignment horizontal="left"/>
    </xf>
    <xf numFmtId="2" fontId="2" fillId="6" borderId="44" xfId="0" applyNumberFormat="1" applyFont="1" applyFill="1" applyBorder="1" applyAlignment="1">
      <alignment horizontal="left" vertical="top" wrapText="1"/>
    </xf>
    <xf numFmtId="2" fontId="0" fillId="0" borderId="11" xfId="0" applyNumberForma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0" fillId="0" borderId="11" xfId="0" applyFill="1" applyBorder="1"/>
    <xf numFmtId="2" fontId="3" fillId="0" borderId="0" xfId="0" applyNumberFormat="1" applyFont="1" applyFill="1"/>
    <xf numFmtId="2" fontId="32" fillId="0" borderId="9" xfId="0" applyNumberFormat="1" applyFont="1" applyBorder="1" applyAlignment="1">
      <alignment horizontal="left" vertical="center"/>
    </xf>
    <xf numFmtId="0" fontId="27" fillId="0" borderId="4" xfId="0" applyNumberFormat="1" applyFont="1" applyFill="1" applyBorder="1" applyAlignment="1">
      <alignment vertical="center" wrapText="1"/>
    </xf>
    <xf numFmtId="3" fontId="26" fillId="0" borderId="24" xfId="0" applyNumberFormat="1" applyFont="1" applyBorder="1" applyAlignment="1">
      <alignment horizontal="left" vertical="center"/>
    </xf>
    <xf numFmtId="0" fontId="26" fillId="0" borderId="25" xfId="0" applyNumberFormat="1" applyFont="1" applyBorder="1" applyAlignment="1">
      <alignment horizontal="left" vertical="center"/>
    </xf>
    <xf numFmtId="2" fontId="26" fillId="0" borderId="12" xfId="0" applyNumberFormat="1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3" fontId="32" fillId="0" borderId="17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left" vertical="center"/>
    </xf>
    <xf numFmtId="2" fontId="32" fillId="0" borderId="20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left" vertical="center"/>
    </xf>
    <xf numFmtId="2" fontId="26" fillId="0" borderId="2" xfId="0" applyNumberFormat="1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horizontal="left" vertical="center"/>
    </xf>
    <xf numFmtId="2" fontId="26" fillId="0" borderId="9" xfId="0" applyNumberFormat="1" applyFont="1" applyFill="1" applyBorder="1" applyAlignment="1">
      <alignment horizontal="left" vertical="center"/>
    </xf>
    <xf numFmtId="2" fontId="26" fillId="0" borderId="20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2" fontId="26" fillId="0" borderId="26" xfId="0" applyNumberFormat="1" applyFont="1" applyFill="1" applyBorder="1" applyAlignment="1">
      <alignment horizontal="left" vertical="center" wrapText="1"/>
    </xf>
    <xf numFmtId="2" fontId="26" fillId="0" borderId="5" xfId="0" applyNumberFormat="1" applyFont="1" applyFill="1" applyBorder="1" applyAlignment="1">
      <alignment horizontal="left" vertical="center" wrapText="1"/>
    </xf>
    <xf numFmtId="3" fontId="26" fillId="0" borderId="21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2" fontId="26" fillId="0" borderId="23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/>
    <xf numFmtId="0" fontId="20" fillId="0" borderId="0" xfId="0" applyFont="1" applyAlignment="1"/>
    <xf numFmtId="0" fontId="0" fillId="0" borderId="0" xfId="0" applyFill="1" applyBorder="1"/>
    <xf numFmtId="0" fontId="0" fillId="0" borderId="0" xfId="0" applyFill="1" applyBorder="1" applyAlignment="1"/>
    <xf numFmtId="2" fontId="33" fillId="0" borderId="15" xfId="0" applyNumberFormat="1" applyFont="1" applyBorder="1" applyAlignment="1">
      <alignment horizontal="left"/>
    </xf>
    <xf numFmtId="2" fontId="33" fillId="0" borderId="15" xfId="0" applyNumberFormat="1" applyFont="1" applyFill="1" applyBorder="1" applyAlignment="1">
      <alignment horizontal="left"/>
    </xf>
    <xf numFmtId="4" fontId="34" fillId="5" borderId="17" xfId="0" applyNumberFormat="1" applyFont="1" applyFill="1" applyBorder="1" applyAlignment="1">
      <alignment horizontal="left"/>
    </xf>
    <xf numFmtId="164" fontId="34" fillId="5" borderId="4" xfId="0" applyNumberFormat="1" applyFont="1" applyFill="1" applyBorder="1"/>
    <xf numFmtId="0" fontId="34" fillId="5" borderId="4" xfId="0" applyFont="1" applyFill="1" applyBorder="1"/>
    <xf numFmtId="4" fontId="26" fillId="0" borderId="17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20" fillId="0" borderId="0" xfId="0" applyFont="1" applyBorder="1" applyAlignment="1"/>
    <xf numFmtId="49" fontId="35" fillId="0" borderId="0" xfId="0" applyNumberFormat="1" applyFont="1" applyAlignment="1">
      <alignment horizontal="left"/>
    </xf>
    <xf numFmtId="2" fontId="1" fillId="0" borderId="0" xfId="0" applyNumberFormat="1" applyFont="1" applyFill="1"/>
    <xf numFmtId="0" fontId="22" fillId="0" borderId="0" xfId="0" applyFont="1"/>
    <xf numFmtId="0" fontId="0" fillId="0" borderId="0" xfId="0" applyFill="1"/>
    <xf numFmtId="0" fontId="29" fillId="0" borderId="0" xfId="0" applyFont="1" applyFill="1"/>
    <xf numFmtId="0" fontId="29" fillId="0" borderId="0" xfId="0" applyFont="1" applyFill="1" applyBorder="1"/>
    <xf numFmtId="2" fontId="29" fillId="0" borderId="0" xfId="0" applyNumberFormat="1" applyFont="1" applyFill="1" applyBorder="1" applyAlignment="1">
      <alignment horizontal="left"/>
    </xf>
    <xf numFmtId="3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5" borderId="41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1" fontId="3" fillId="0" borderId="4" xfId="0" applyNumberFormat="1" applyFont="1" applyFill="1" applyBorder="1" applyAlignment="1">
      <alignment vertical="center" wrapText="1"/>
    </xf>
    <xf numFmtId="3" fontId="24" fillId="0" borderId="21" xfId="0" applyNumberFormat="1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vertical="center" wrapText="1"/>
    </xf>
    <xf numFmtId="1" fontId="27" fillId="0" borderId="4" xfId="0" applyNumberFormat="1" applyFont="1" applyFill="1" applyBorder="1" applyAlignment="1">
      <alignment vertical="center" wrapText="1"/>
    </xf>
    <xf numFmtId="0" fontId="26" fillId="0" borderId="4" xfId="0" applyNumberFormat="1" applyFont="1" applyFill="1" applyBorder="1" applyAlignment="1">
      <alignment vertical="center" wrapText="1"/>
    </xf>
    <xf numFmtId="0" fontId="27" fillId="0" borderId="6" xfId="0" applyNumberFormat="1" applyFont="1" applyFill="1" applyBorder="1" applyAlignment="1">
      <alignment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27" fillId="0" borderId="4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21" xfId="0" applyNumberFormat="1" applyFont="1" applyBorder="1" applyAlignment="1">
      <alignment horizontal="left" vertical="center" wrapText="1"/>
    </xf>
    <xf numFmtId="2" fontId="36" fillId="0" borderId="9" xfId="0" applyNumberFormat="1" applyFont="1" applyFill="1" applyBorder="1" applyAlignment="1">
      <alignment horizontal="left" vertical="top" wrapText="1"/>
    </xf>
    <xf numFmtId="2" fontId="36" fillId="0" borderId="20" xfId="0" applyNumberFormat="1" applyFont="1" applyFill="1" applyBorder="1" applyAlignment="1">
      <alignment horizontal="left" vertical="top" wrapText="1"/>
    </xf>
    <xf numFmtId="2" fontId="36" fillId="0" borderId="17" xfId="0" applyNumberFormat="1" applyFont="1" applyFill="1" applyBorder="1" applyAlignment="1">
      <alignment horizontal="left" vertical="center" wrapText="1"/>
    </xf>
    <xf numFmtId="3" fontId="36" fillId="0" borderId="21" xfId="0" applyNumberFormat="1" applyFont="1" applyBorder="1" applyAlignment="1">
      <alignment horizontal="left" vertical="center"/>
    </xf>
    <xf numFmtId="0" fontId="36" fillId="0" borderId="6" xfId="0" applyNumberFormat="1" applyFont="1" applyBorder="1" applyAlignment="1">
      <alignment horizontal="left" vertical="center"/>
    </xf>
    <xf numFmtId="2" fontId="36" fillId="0" borderId="13" xfId="0" applyNumberFormat="1" applyFont="1" applyBorder="1" applyAlignment="1">
      <alignment horizontal="left" vertical="center"/>
    </xf>
    <xf numFmtId="2" fontId="36" fillId="0" borderId="21" xfId="0" applyNumberFormat="1" applyFont="1" applyFill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2" fontId="32" fillId="0" borderId="17" xfId="0" applyNumberFormat="1" applyFont="1" applyFill="1" applyBorder="1" applyAlignment="1">
      <alignment horizontal="left" vertical="center" wrapText="1"/>
    </xf>
    <xf numFmtId="2" fontId="32" fillId="0" borderId="9" xfId="0" applyNumberFormat="1" applyFont="1" applyBorder="1" applyAlignment="1">
      <alignment horizontal="left" vertical="center" wrapText="1"/>
    </xf>
    <xf numFmtId="0" fontId="26" fillId="0" borderId="4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26" fillId="0" borderId="17" xfId="0" applyNumberFormat="1" applyFont="1" applyBorder="1" applyAlignment="1">
      <alignment horizontal="left" vertical="center" wrapText="1"/>
    </xf>
    <xf numFmtId="14" fontId="26" fillId="0" borderId="0" xfId="0" applyNumberFormat="1" applyFont="1" applyAlignment="1">
      <alignment horizontal="left"/>
    </xf>
    <xf numFmtId="0" fontId="26" fillId="0" borderId="0" xfId="0" quotePrefix="1" applyFont="1" applyAlignment="1">
      <alignment horizontal="left"/>
    </xf>
    <xf numFmtId="0" fontId="26" fillId="0" borderId="0" xfId="0" applyNumberFormat="1" applyFont="1" applyAlignment="1">
      <alignment horizontal="left"/>
    </xf>
    <xf numFmtId="2" fontId="26" fillId="0" borderId="9" xfId="0" applyNumberFormat="1" applyFont="1" applyBorder="1" applyAlignment="1">
      <alignment horizontal="left" vertical="center"/>
    </xf>
    <xf numFmtId="2" fontId="26" fillId="0" borderId="9" xfId="0" applyNumberFormat="1" applyFont="1" applyBorder="1" applyAlignment="1">
      <alignment horizontal="left" vertical="center" wrapText="1"/>
    </xf>
    <xf numFmtId="2" fontId="26" fillId="0" borderId="31" xfId="0" applyNumberFormat="1" applyFont="1" applyBorder="1" applyAlignment="1">
      <alignment horizontal="left" vertical="center" wrapText="1"/>
    </xf>
    <xf numFmtId="2" fontId="26" fillId="0" borderId="30" xfId="0" applyNumberFormat="1" applyFont="1" applyBorder="1" applyAlignment="1">
      <alignment horizontal="left" vertical="center" wrapText="1"/>
    </xf>
    <xf numFmtId="2" fontId="26" fillId="0" borderId="30" xfId="0" applyNumberFormat="1" applyFont="1" applyFill="1" applyBorder="1" applyAlignment="1">
      <alignment horizontal="left" vertical="center" wrapText="1"/>
    </xf>
    <xf numFmtId="2" fontId="26" fillId="0" borderId="24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2" fontId="26" fillId="0" borderId="31" xfId="0" applyNumberFormat="1" applyFont="1" applyBorder="1" applyAlignment="1">
      <alignment horizontal="left" vertical="center" wrapText="1"/>
    </xf>
    <xf numFmtId="2" fontId="26" fillId="0" borderId="30" xfId="0" applyNumberFormat="1" applyFont="1" applyBorder="1" applyAlignment="1">
      <alignment horizontal="left" vertical="center" wrapText="1"/>
    </xf>
    <xf numFmtId="2" fontId="38" fillId="0" borderId="17" xfId="0" applyNumberFormat="1" applyFont="1" applyFill="1" applyBorder="1" applyAlignment="1">
      <alignment horizontal="left" vertical="center" wrapText="1"/>
    </xf>
    <xf numFmtId="2" fontId="26" fillId="0" borderId="9" xfId="0" applyNumberFormat="1" applyFont="1" applyBorder="1" applyAlignment="1">
      <alignment horizontal="left" vertical="center" wrapText="1"/>
    </xf>
    <xf numFmtId="2" fontId="26" fillId="0" borderId="31" xfId="0" applyNumberFormat="1" applyFont="1" applyBorder="1" applyAlignment="1">
      <alignment horizontal="left" vertical="center" wrapText="1"/>
    </xf>
    <xf numFmtId="0" fontId="26" fillId="0" borderId="4" xfId="0" applyNumberFormat="1" applyFont="1" applyFill="1" applyBorder="1" applyAlignment="1">
      <alignment horizontal="left" vertical="center" wrapText="1"/>
    </xf>
    <xf numFmtId="2" fontId="26" fillId="0" borderId="31" xfId="0" applyNumberFormat="1" applyFont="1" applyFill="1" applyBorder="1" applyAlignment="1">
      <alignment horizontal="left" vertical="center" wrapText="1"/>
    </xf>
    <xf numFmtId="2" fontId="26" fillId="0" borderId="30" xfId="0" applyNumberFormat="1" applyFont="1" applyFill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left" vertical="center" wrapText="1"/>
    </xf>
    <xf numFmtId="0" fontId="26" fillId="0" borderId="17" xfId="0" applyNumberFormat="1" applyFont="1" applyFill="1" applyBorder="1" applyAlignment="1">
      <alignment horizontal="left" vertical="center" wrapText="1"/>
    </xf>
    <xf numFmtId="0" fontId="24" fillId="0" borderId="17" xfId="0" applyNumberFormat="1" applyFont="1" applyFill="1" applyBorder="1" applyAlignment="1">
      <alignment horizontal="left" vertical="center" wrapText="1"/>
    </xf>
    <xf numFmtId="0" fontId="26" fillId="0" borderId="24" xfId="0" applyNumberFormat="1" applyFont="1" applyFill="1" applyBorder="1" applyAlignment="1">
      <alignment horizontal="left" vertical="center" wrapText="1"/>
    </xf>
    <xf numFmtId="0" fontId="27" fillId="0" borderId="17" xfId="0" applyNumberFormat="1" applyFont="1" applyFill="1" applyBorder="1" applyAlignment="1">
      <alignment horizontal="left" vertical="center" wrapText="1"/>
    </xf>
    <xf numFmtId="0" fontId="24" fillId="0" borderId="21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27" fillId="0" borderId="21" xfId="0" applyNumberFormat="1" applyFont="1" applyFill="1" applyBorder="1" applyAlignment="1">
      <alignment horizontal="left" vertical="center" wrapText="1"/>
    </xf>
    <xf numFmtId="3" fontId="26" fillId="0" borderId="17" xfId="0" applyNumberFormat="1" applyFont="1" applyBorder="1" applyAlignment="1">
      <alignment horizontal="left" vertical="center"/>
    </xf>
    <xf numFmtId="0" fontId="26" fillId="0" borderId="4" xfId="0" applyNumberFormat="1" applyFont="1" applyBorder="1" applyAlignment="1">
      <alignment horizontal="left" vertical="center"/>
    </xf>
    <xf numFmtId="0" fontId="26" fillId="0" borderId="25" xfId="0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horizontal="left" wrapText="1"/>
    </xf>
    <xf numFmtId="3" fontId="27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left" wrapText="1"/>
    </xf>
    <xf numFmtId="3" fontId="1" fillId="0" borderId="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1" fillId="0" borderId="28" xfId="0" applyNumberFormat="1" applyFont="1" applyBorder="1" applyAlignment="1">
      <alignment horizontal="left"/>
    </xf>
    <xf numFmtId="0" fontId="0" fillId="5" borderId="83" xfId="0" applyNumberFormat="1" applyFill="1" applyBorder="1" applyAlignment="1">
      <alignment horizontal="left"/>
    </xf>
    <xf numFmtId="2" fontId="1" fillId="0" borderId="30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4" fontId="38" fillId="0" borderId="17" xfId="0" applyNumberFormat="1" applyFont="1" applyFill="1" applyBorder="1" applyAlignment="1">
      <alignment horizontal="left" vertical="center" wrapText="1"/>
    </xf>
    <xf numFmtId="2" fontId="38" fillId="0" borderId="9" xfId="0" applyNumberFormat="1" applyFont="1" applyBorder="1" applyAlignment="1">
      <alignment horizontal="left" vertical="center" wrapText="1"/>
    </xf>
    <xf numFmtId="3" fontId="26" fillId="0" borderId="17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Alignment="1">
      <alignment horizontal="right"/>
    </xf>
    <xf numFmtId="2" fontId="26" fillId="0" borderId="12" xfId="0" applyNumberFormat="1" applyFont="1" applyBorder="1" applyAlignment="1">
      <alignment horizontal="left" vertical="center" wrapText="1"/>
    </xf>
    <xf numFmtId="2" fontId="26" fillId="0" borderId="9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3" fontId="38" fillId="0" borderId="17" xfId="0" applyNumberFormat="1" applyFont="1" applyBorder="1" applyAlignment="1">
      <alignment horizontal="left" vertical="center"/>
    </xf>
    <xf numFmtId="0" fontId="38" fillId="0" borderId="4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23" fillId="0" borderId="0" xfId="0" applyFont="1" applyFill="1" applyBorder="1" applyAlignment="1"/>
    <xf numFmtId="2" fontId="0" fillId="0" borderId="0" xfId="0" applyNumberFormat="1" applyFill="1" applyBorder="1" applyAlignment="1">
      <alignment horizontal="left"/>
    </xf>
    <xf numFmtId="49" fontId="1" fillId="0" borderId="38" xfId="0" applyNumberFormat="1" applyFont="1" applyBorder="1" applyAlignment="1">
      <alignment vertical="top"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4" fontId="36" fillId="0" borderId="17" xfId="0" applyNumberFormat="1" applyFont="1" applyFill="1" applyBorder="1" applyAlignment="1">
      <alignment vertical="top" wrapText="1"/>
    </xf>
    <xf numFmtId="4" fontId="36" fillId="0" borderId="0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1" fillId="0" borderId="4" xfId="0" applyFont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4" fontId="26" fillId="0" borderId="36" xfId="0" applyNumberFormat="1" applyFont="1" applyFill="1" applyBorder="1" applyAlignment="1">
      <alignment vertical="top" wrapText="1"/>
    </xf>
    <xf numFmtId="4" fontId="26" fillId="0" borderId="41" xfId="0" applyNumberFormat="1" applyFont="1" applyFill="1" applyBorder="1" applyAlignment="1">
      <alignment vertical="top" wrapText="1"/>
    </xf>
    <xf numFmtId="2" fontId="26" fillId="0" borderId="9" xfId="0" applyNumberFormat="1" applyFont="1" applyFill="1" applyBorder="1" applyAlignment="1">
      <alignment horizontal="left" vertical="top" wrapText="1"/>
    </xf>
    <xf numFmtId="4" fontId="26" fillId="0" borderId="17" xfId="0" applyNumberFormat="1" applyFont="1" applyFill="1" applyBorder="1" applyAlignment="1">
      <alignment vertical="top" wrapText="1"/>
    </xf>
    <xf numFmtId="4" fontId="26" fillId="0" borderId="0" xfId="0" applyNumberFormat="1" applyFont="1" applyFill="1" applyBorder="1" applyAlignment="1">
      <alignment vertical="top" wrapText="1"/>
    </xf>
    <xf numFmtId="2" fontId="1" fillId="0" borderId="22" xfId="0" applyNumberFormat="1" applyFont="1" applyBorder="1" applyAlignment="1">
      <alignment horizontal="left"/>
    </xf>
    <xf numFmtId="2" fontId="26" fillId="0" borderId="0" xfId="0" applyNumberFormat="1" applyFont="1" applyAlignment="1"/>
    <xf numFmtId="0" fontId="1" fillId="0" borderId="7" xfId="0" applyFont="1" applyBorder="1" applyAlignment="1">
      <alignment horizontal="left" wrapText="1"/>
    </xf>
    <xf numFmtId="2" fontId="1" fillId="0" borderId="7" xfId="0" applyNumberFormat="1" applyFont="1" applyBorder="1" applyAlignment="1">
      <alignment horizontal="left" wrapText="1"/>
    </xf>
    <xf numFmtId="2" fontId="1" fillId="0" borderId="9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26" fillId="0" borderId="4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26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2" fontId="1" fillId="0" borderId="9" xfId="0" applyNumberFormat="1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left" vertical="center"/>
    </xf>
    <xf numFmtId="2" fontId="1" fillId="0" borderId="9" xfId="0" applyNumberFormat="1" applyFont="1" applyBorder="1" applyAlignment="1">
      <alignment horizontal="left" vertical="center"/>
    </xf>
    <xf numFmtId="0" fontId="37" fillId="0" borderId="4" xfId="0" applyNumberFormat="1" applyFont="1" applyBorder="1" applyAlignment="1">
      <alignment horizontal="left" vertical="center"/>
    </xf>
    <xf numFmtId="2" fontId="37" fillId="0" borderId="9" xfId="0" applyNumberFormat="1" applyFont="1" applyBorder="1" applyAlignment="1">
      <alignment horizontal="left" vertical="center"/>
    </xf>
    <xf numFmtId="4" fontId="37" fillId="0" borderId="17" xfId="0" applyNumberFormat="1" applyFont="1" applyBorder="1" applyAlignment="1">
      <alignment horizontal="left" vertical="center"/>
    </xf>
    <xf numFmtId="0" fontId="1" fillId="0" borderId="4" xfId="0" applyNumberFormat="1" applyFont="1" applyFill="1" applyBorder="1" applyAlignment="1">
      <alignment vertical="center" wrapText="1"/>
    </xf>
    <xf numFmtId="0" fontId="1" fillId="0" borderId="25" xfId="0" applyNumberFormat="1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vertical="center" wrapText="1"/>
    </xf>
    <xf numFmtId="2" fontId="1" fillId="0" borderId="6" xfId="0" applyNumberFormat="1" applyFont="1" applyFill="1" applyBorder="1" applyAlignment="1">
      <alignment vertical="center" wrapText="1"/>
    </xf>
    <xf numFmtId="0" fontId="37" fillId="0" borderId="2" xfId="0" applyFont="1" applyBorder="1" applyAlignment="1">
      <alignment horizontal="left" vertical="center" wrapText="1"/>
    </xf>
    <xf numFmtId="3" fontId="24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/>
    </xf>
    <xf numFmtId="2" fontId="24" fillId="0" borderId="12" xfId="0" applyNumberFormat="1" applyFont="1" applyBorder="1" applyAlignment="1">
      <alignment horizontal="left" vertical="center" wrapText="1"/>
    </xf>
    <xf numFmtId="0" fontId="24" fillId="0" borderId="24" xfId="0" applyNumberFormat="1" applyFont="1" applyBorder="1" applyAlignment="1">
      <alignment horizontal="left" vertical="center" wrapText="1"/>
    </xf>
    <xf numFmtId="0" fontId="24" fillId="0" borderId="25" xfId="0" applyNumberFormat="1" applyFont="1" applyBorder="1" applyAlignment="1">
      <alignment horizontal="left" vertical="center" wrapText="1"/>
    </xf>
    <xf numFmtId="2" fontId="24" fillId="0" borderId="31" xfId="0" applyNumberFormat="1" applyFont="1" applyFill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24" fillId="0" borderId="24" xfId="0" applyNumberFormat="1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 wrapText="1"/>
    </xf>
    <xf numFmtId="0" fontId="24" fillId="0" borderId="4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17" xfId="0" applyNumberFormat="1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>
      <alignment horizontal="left" vertical="center"/>
    </xf>
    <xf numFmtId="2" fontId="1" fillId="0" borderId="87" xfId="0" applyNumberFormat="1" applyFont="1" applyFill="1" applyBorder="1" applyAlignment="1">
      <alignment horizontal="left" vertical="center" wrapText="1"/>
    </xf>
    <xf numFmtId="2" fontId="1" fillId="0" borderId="84" xfId="0" applyNumberFormat="1" applyFont="1" applyFill="1" applyBorder="1" applyAlignment="1">
      <alignment horizontal="left" vertical="center" wrapText="1"/>
    </xf>
    <xf numFmtId="2" fontId="3" fillId="0" borderId="84" xfId="0" applyNumberFormat="1" applyFont="1" applyFill="1" applyBorder="1" applyAlignment="1">
      <alignment horizontal="left" vertical="center" wrapText="1"/>
    </xf>
    <xf numFmtId="2" fontId="24" fillId="0" borderId="87" xfId="0" applyNumberFormat="1" applyFont="1" applyFill="1" applyBorder="1" applyAlignment="1">
      <alignment horizontal="left" vertical="center" wrapText="1"/>
    </xf>
    <xf numFmtId="2" fontId="26" fillId="0" borderId="2" xfId="0" applyNumberFormat="1" applyFont="1" applyFill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left" wrapText="1"/>
    </xf>
    <xf numFmtId="2" fontId="26" fillId="0" borderId="0" xfId="0" applyNumberFormat="1" applyFont="1" applyBorder="1" applyAlignment="1">
      <alignment horizontal="left"/>
    </xf>
    <xf numFmtId="1" fontId="26" fillId="0" borderId="0" xfId="0" applyNumberFormat="1" applyFont="1" applyBorder="1" applyAlignment="1">
      <alignment horizontal="left" wrapText="1"/>
    </xf>
    <xf numFmtId="2" fontId="32" fillId="0" borderId="9" xfId="0" applyNumberFormat="1" applyFont="1" applyFill="1" applyBorder="1" applyAlignment="1">
      <alignment horizontal="left" vertical="center"/>
    </xf>
    <xf numFmtId="0" fontId="26" fillId="0" borderId="24" xfId="0" applyNumberFormat="1" applyFont="1" applyBorder="1" applyAlignment="1">
      <alignment horizontal="left" vertical="center" wrapText="1"/>
    </xf>
    <xf numFmtId="0" fontId="26" fillId="0" borderId="25" xfId="0" applyNumberFormat="1" applyFont="1" applyBorder="1" applyAlignment="1">
      <alignment horizontal="left" vertical="center" wrapText="1"/>
    </xf>
    <xf numFmtId="0" fontId="26" fillId="0" borderId="4" xfId="0" applyNumberFormat="1" applyFont="1" applyBorder="1" applyAlignment="1">
      <alignment horizontal="left" vertical="center" wrapText="1"/>
    </xf>
    <xf numFmtId="2" fontId="26" fillId="0" borderId="30" xfId="0" applyNumberFormat="1" applyFont="1" applyBorder="1" applyAlignment="1">
      <alignment horizontal="left" vertical="center" wrapText="1"/>
    </xf>
    <xf numFmtId="0" fontId="0" fillId="0" borderId="0" xfId="0" applyAlignment="1"/>
    <xf numFmtId="0" fontId="26" fillId="0" borderId="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vertical="center"/>
    </xf>
    <xf numFmtId="1" fontId="38" fillId="0" borderId="4" xfId="0" applyNumberFormat="1" applyFont="1" applyFill="1" applyBorder="1" applyAlignment="1">
      <alignment vertical="center" wrapText="1"/>
    </xf>
    <xf numFmtId="4" fontId="27" fillId="0" borderId="21" xfId="0" applyNumberFormat="1" applyFont="1" applyFill="1" applyBorder="1" applyAlignment="1">
      <alignment horizontal="left" vertical="center" wrapText="1"/>
    </xf>
    <xf numFmtId="2" fontId="27" fillId="0" borderId="13" xfId="0" applyNumberFormat="1" applyFont="1" applyBorder="1" applyAlignment="1">
      <alignment horizontal="left" vertical="center" wrapText="1"/>
    </xf>
    <xf numFmtId="2" fontId="27" fillId="0" borderId="17" xfId="0" applyNumberFormat="1" applyFont="1" applyBorder="1" applyAlignment="1">
      <alignment horizontal="left" vertical="center" wrapText="1"/>
    </xf>
    <xf numFmtId="0" fontId="27" fillId="0" borderId="19" xfId="0" applyNumberFormat="1" applyFont="1" applyBorder="1" applyAlignment="1">
      <alignment horizontal="left" vertical="center" wrapText="1"/>
    </xf>
    <xf numFmtId="0" fontId="38" fillId="0" borderId="17" xfId="0" applyNumberFormat="1" applyFont="1" applyBorder="1" applyAlignment="1">
      <alignment horizontal="left" vertical="center" wrapText="1"/>
    </xf>
    <xf numFmtId="0" fontId="38" fillId="0" borderId="4" xfId="0" applyNumberFormat="1" applyFont="1" applyBorder="1" applyAlignment="1">
      <alignment horizontal="left" vertical="center" wrapText="1"/>
    </xf>
    <xf numFmtId="2" fontId="38" fillId="0" borderId="9" xfId="0" applyNumberFormat="1" applyFont="1" applyBorder="1" applyAlignment="1">
      <alignment horizontal="left" vertical="center"/>
    </xf>
    <xf numFmtId="2" fontId="27" fillId="0" borderId="17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2" fontId="27" fillId="0" borderId="9" xfId="0" applyNumberFormat="1" applyFont="1" applyFill="1" applyBorder="1" applyAlignment="1">
      <alignment horizontal="left" vertical="center"/>
    </xf>
    <xf numFmtId="3" fontId="27" fillId="0" borderId="17" xfId="0" applyNumberFormat="1" applyFont="1" applyBorder="1" applyAlignment="1">
      <alignment horizontal="left" vertical="center"/>
    </xf>
    <xf numFmtId="0" fontId="27" fillId="0" borderId="25" xfId="0" applyNumberFormat="1" applyFont="1" applyBorder="1" applyAlignment="1">
      <alignment horizontal="left" vertical="center"/>
    </xf>
    <xf numFmtId="0" fontId="27" fillId="0" borderId="4" xfId="0" applyNumberFormat="1" applyFont="1" applyBorder="1" applyAlignment="1">
      <alignment horizontal="left" vertical="center"/>
    </xf>
    <xf numFmtId="4" fontId="27" fillId="0" borderId="17" xfId="0" applyNumberFormat="1" applyFont="1" applyFill="1" applyBorder="1" applyAlignment="1">
      <alignment horizontal="left" vertical="center" wrapText="1"/>
    </xf>
    <xf numFmtId="1" fontId="27" fillId="0" borderId="25" xfId="0" applyNumberFormat="1" applyFont="1" applyFill="1" applyBorder="1" applyAlignment="1">
      <alignment vertical="center" wrapText="1"/>
    </xf>
    <xf numFmtId="2" fontId="27" fillId="0" borderId="9" xfId="0" applyNumberFormat="1" applyFont="1" applyBorder="1" applyAlignment="1">
      <alignment horizontal="left" vertical="center" wrapText="1"/>
    </xf>
    <xf numFmtId="0" fontId="27" fillId="0" borderId="25" xfId="0" applyNumberFormat="1" applyFont="1" applyBorder="1" applyAlignment="1">
      <alignment horizontal="left" vertical="center" wrapText="1"/>
    </xf>
    <xf numFmtId="0" fontId="27" fillId="0" borderId="4" xfId="0" applyNumberFormat="1" applyFont="1" applyBorder="1" applyAlignment="1">
      <alignment horizontal="left" vertical="center" wrapText="1"/>
    </xf>
    <xf numFmtId="3" fontId="27" fillId="0" borderId="24" xfId="0" applyNumberFormat="1" applyFont="1" applyBorder="1" applyAlignment="1">
      <alignment horizontal="left" vertical="center"/>
    </xf>
    <xf numFmtId="0" fontId="27" fillId="0" borderId="7" xfId="0" applyNumberFormat="1" applyFont="1" applyBorder="1" applyAlignment="1">
      <alignment horizontal="left" vertical="center"/>
    </xf>
    <xf numFmtId="2" fontId="27" fillId="0" borderId="12" xfId="0" applyNumberFormat="1" applyFont="1" applyBorder="1" applyAlignment="1">
      <alignment horizontal="left" vertical="center"/>
    </xf>
    <xf numFmtId="0" fontId="27" fillId="0" borderId="24" xfId="0" applyNumberFormat="1" applyFont="1" applyFill="1" applyBorder="1" applyAlignment="1">
      <alignment horizontal="left" vertical="center" wrapText="1"/>
    </xf>
    <xf numFmtId="2" fontId="27" fillId="0" borderId="12" xfId="0" applyNumberFormat="1" applyFont="1" applyBorder="1" applyAlignment="1">
      <alignment horizontal="left" vertical="center" wrapText="1"/>
    </xf>
    <xf numFmtId="0" fontId="27" fillId="0" borderId="0" xfId="0" applyNumberFormat="1" applyFont="1" applyBorder="1" applyAlignment="1">
      <alignment horizontal="left" vertical="center"/>
    </xf>
    <xf numFmtId="0" fontId="27" fillId="0" borderId="24" xfId="0" applyNumberFormat="1" applyFont="1" applyBorder="1" applyAlignment="1">
      <alignment horizontal="left" vertical="center" wrapText="1"/>
    </xf>
    <xf numFmtId="0" fontId="27" fillId="0" borderId="17" xfId="0" applyNumberFormat="1" applyFont="1" applyBorder="1" applyAlignment="1">
      <alignment horizontal="left" vertical="center" wrapText="1"/>
    </xf>
    <xf numFmtId="2" fontId="38" fillId="0" borderId="17" xfId="0" applyNumberFormat="1" applyFont="1" applyBorder="1" applyAlignment="1">
      <alignment horizontal="left" vertical="center" wrapText="1"/>
    </xf>
    <xf numFmtId="0" fontId="27" fillId="0" borderId="21" xfId="0" applyNumberFormat="1" applyFont="1" applyBorder="1" applyAlignment="1">
      <alignment horizontal="left" vertical="center" wrapText="1"/>
    </xf>
    <xf numFmtId="0" fontId="27" fillId="0" borderId="6" xfId="0" applyNumberFormat="1" applyFont="1" applyBorder="1" applyAlignment="1">
      <alignment horizontal="left" vertical="center" wrapText="1"/>
    </xf>
    <xf numFmtId="2" fontId="27" fillId="0" borderId="13" xfId="0" applyNumberFormat="1" applyFont="1" applyBorder="1" applyAlignment="1">
      <alignment horizontal="left" vertical="center"/>
    </xf>
    <xf numFmtId="0" fontId="38" fillId="0" borderId="17" xfId="0" applyNumberFormat="1" applyFont="1" applyFill="1" applyBorder="1" applyAlignment="1">
      <alignment horizontal="left" vertical="center" wrapText="1"/>
    </xf>
    <xf numFmtId="0" fontId="38" fillId="0" borderId="4" xfId="0" applyNumberFormat="1" applyFont="1" applyFill="1" applyBorder="1" applyAlignment="1">
      <alignment vertical="center" wrapText="1"/>
    </xf>
    <xf numFmtId="4" fontId="27" fillId="0" borderId="17" xfId="0" applyNumberFormat="1" applyFont="1" applyBorder="1" applyAlignment="1">
      <alignment horizontal="left" vertical="center"/>
    </xf>
    <xf numFmtId="3" fontId="38" fillId="0" borderId="24" xfId="0" applyNumberFormat="1" applyFont="1" applyBorder="1" applyAlignment="1">
      <alignment horizontal="left" vertical="center"/>
    </xf>
    <xf numFmtId="0" fontId="38" fillId="0" borderId="25" xfId="0" applyNumberFormat="1" applyFont="1" applyBorder="1" applyAlignment="1">
      <alignment horizontal="left" vertical="center"/>
    </xf>
    <xf numFmtId="2" fontId="38" fillId="0" borderId="12" xfId="0" applyNumberFormat="1" applyFont="1" applyBorder="1" applyAlignment="1">
      <alignment horizontal="left" vertical="center"/>
    </xf>
    <xf numFmtId="4" fontId="26" fillId="0" borderId="17" xfId="0" applyNumberFormat="1" applyFont="1" applyFill="1" applyBorder="1" applyAlignment="1">
      <alignment horizontal="left" vertical="center" wrapText="1"/>
    </xf>
    <xf numFmtId="1" fontId="26" fillId="0" borderId="19" xfId="0" applyNumberFormat="1" applyFont="1" applyFill="1" applyBorder="1" applyAlignment="1">
      <alignment vertical="center" wrapText="1"/>
    </xf>
    <xf numFmtId="1" fontId="26" fillId="0" borderId="4" xfId="0" applyNumberFormat="1" applyFont="1" applyFill="1" applyBorder="1" applyAlignment="1">
      <alignment vertical="center" wrapText="1"/>
    </xf>
    <xf numFmtId="0" fontId="27" fillId="0" borderId="25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167" fontId="15" fillId="4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8" fillId="0" borderId="24" xfId="0" applyNumberFormat="1" applyFont="1" applyFill="1" applyBorder="1" applyAlignment="1">
      <alignment horizontal="left" vertical="center" wrapText="1"/>
    </xf>
    <xf numFmtId="0" fontId="38" fillId="0" borderId="25" xfId="0" applyNumberFormat="1" applyFont="1" applyFill="1" applyBorder="1" applyAlignment="1">
      <alignment vertical="center" wrapText="1"/>
    </xf>
    <xf numFmtId="2" fontId="38" fillId="0" borderId="12" xfId="0" applyNumberFormat="1" applyFont="1" applyBorder="1" applyAlignment="1">
      <alignment horizontal="left" vertical="center" wrapText="1"/>
    </xf>
    <xf numFmtId="2" fontId="1" fillId="0" borderId="34" xfId="0" applyNumberFormat="1" applyFont="1" applyBorder="1" applyAlignment="1">
      <alignment horizontal="left" wrapText="1"/>
    </xf>
    <xf numFmtId="2" fontId="1" fillId="0" borderId="16" xfId="0" applyNumberFormat="1" applyFont="1" applyBorder="1" applyAlignment="1">
      <alignment horizontal="left" wrapText="1"/>
    </xf>
    <xf numFmtId="2" fontId="26" fillId="0" borderId="0" xfId="0" applyNumberFormat="1" applyFont="1" applyAlignment="1">
      <alignment horizontal="left"/>
    </xf>
    <xf numFmtId="2" fontId="0" fillId="0" borderId="40" xfId="0" applyNumberFormat="1" applyBorder="1" applyAlignment="1">
      <alignment horizontal="left"/>
    </xf>
    <xf numFmtId="0" fontId="1" fillId="0" borderId="27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15" fillId="0" borderId="0" xfId="0" applyNumberFormat="1" applyFont="1" applyFill="1" applyBorder="1" applyAlignment="1">
      <alignment vertical="center"/>
    </xf>
    <xf numFmtId="167" fontId="15" fillId="4" borderId="0" xfId="0" applyNumberFormat="1" applyFont="1" applyFill="1" applyBorder="1" applyAlignment="1">
      <alignment horizontal="center" vertical="center"/>
    </xf>
    <xf numFmtId="167" fontId="15" fillId="0" borderId="15" xfId="0" applyNumberFormat="1" applyFont="1" applyFill="1" applyBorder="1" applyAlignment="1">
      <alignment horizontal="center" vertical="center"/>
    </xf>
    <xf numFmtId="167" fontId="1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/>
    <xf numFmtId="0" fontId="26" fillId="0" borderId="0" xfId="0" applyFont="1" applyFill="1" applyBorder="1" applyAlignment="1"/>
    <xf numFmtId="3" fontId="26" fillId="0" borderId="0" xfId="0" applyNumberFormat="1" applyFont="1" applyFill="1" applyBorder="1" applyAlignment="1"/>
    <xf numFmtId="2" fontId="26" fillId="0" borderId="0" xfId="0" applyNumberFormat="1" applyFont="1" applyFill="1" applyBorder="1" applyAlignment="1"/>
    <xf numFmtId="0" fontId="27" fillId="0" borderId="0" xfId="0" applyFont="1" applyFill="1" applyBorder="1" applyAlignment="1"/>
    <xf numFmtId="0" fontId="38" fillId="0" borderId="25" xfId="0" applyNumberFormat="1" applyFont="1" applyFill="1" applyBorder="1" applyAlignment="1">
      <alignment horizontal="left" vertical="center" wrapText="1"/>
    </xf>
    <xf numFmtId="2" fontId="38" fillId="0" borderId="24" xfId="0" applyNumberFormat="1" applyFont="1" applyFill="1" applyBorder="1" applyAlignment="1">
      <alignment horizontal="left" vertical="center" wrapText="1"/>
    </xf>
    <xf numFmtId="2" fontId="27" fillId="0" borderId="24" xfId="0" applyNumberFormat="1" applyFont="1" applyBorder="1" applyAlignment="1">
      <alignment horizontal="left" vertical="center" wrapText="1"/>
    </xf>
    <xf numFmtId="3" fontId="27" fillId="0" borderId="24" xfId="0" applyNumberFormat="1" applyFont="1" applyFill="1" applyBorder="1" applyAlignment="1">
      <alignment horizontal="left" vertical="center"/>
    </xf>
    <xf numFmtId="0" fontId="27" fillId="0" borderId="7" xfId="0" applyNumberFormat="1" applyFont="1" applyFill="1" applyBorder="1" applyAlignment="1">
      <alignment horizontal="left" vertical="center"/>
    </xf>
    <xf numFmtId="2" fontId="27" fillId="0" borderId="12" xfId="0" applyNumberFormat="1" applyFont="1" applyFill="1" applyBorder="1" applyAlignment="1">
      <alignment horizontal="left" vertical="center"/>
    </xf>
    <xf numFmtId="4" fontId="27" fillId="0" borderId="17" xfId="0" applyNumberFormat="1" applyFont="1" applyFill="1" applyBorder="1" applyAlignment="1">
      <alignment horizontal="left" vertical="center"/>
    </xf>
    <xf numFmtId="3" fontId="27" fillId="0" borderId="17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2" fontId="27" fillId="0" borderId="0" xfId="0" applyNumberFormat="1" applyFont="1" applyAlignment="1">
      <alignment horizontal="left"/>
    </xf>
    <xf numFmtId="0" fontId="27" fillId="0" borderId="4" xfId="0" applyNumberFormat="1" applyFont="1" applyBorder="1" applyAlignment="1">
      <alignment horizontal="left" vertical="center" wrapText="1"/>
    </xf>
    <xf numFmtId="2" fontId="27" fillId="0" borderId="24" xfId="0" applyNumberFormat="1" applyFont="1" applyFill="1" applyBorder="1" applyAlignment="1">
      <alignment horizontal="left" vertical="center" wrapText="1"/>
    </xf>
    <xf numFmtId="0" fontId="27" fillId="0" borderId="25" xfId="0" applyNumberFormat="1" applyFont="1" applyFill="1" applyBorder="1" applyAlignment="1">
      <alignment horizontal="left" vertical="center"/>
    </xf>
    <xf numFmtId="0" fontId="38" fillId="0" borderId="4" xfId="0" applyNumberFormat="1" applyFont="1" applyBorder="1" applyAlignment="1">
      <alignment horizontal="left" vertical="center" wrapText="1"/>
    </xf>
    <xf numFmtId="2" fontId="27" fillId="0" borderId="17" xfId="0" applyNumberFormat="1" applyFont="1" applyFill="1" applyBorder="1" applyAlignment="1">
      <alignment horizontal="left" vertical="center" wrapText="1"/>
    </xf>
    <xf numFmtId="0" fontId="27" fillId="0" borderId="17" xfId="0" applyNumberFormat="1" applyFont="1" applyFill="1" applyBorder="1" applyAlignment="1">
      <alignment horizontal="left" vertical="center"/>
    </xf>
    <xf numFmtId="0" fontId="26" fillId="0" borderId="0" xfId="0" applyNumberFormat="1" applyFont="1" applyBorder="1" applyAlignment="1">
      <alignment horizontal="left" wrapText="1"/>
    </xf>
    <xf numFmtId="0" fontId="27" fillId="0" borderId="24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/>
    <xf numFmtId="2" fontId="1" fillId="0" borderId="0" xfId="0" applyNumberFormat="1" applyFont="1"/>
    <xf numFmtId="2" fontId="1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0" fontId="21" fillId="0" borderId="0" xfId="0" applyFont="1"/>
    <xf numFmtId="49" fontId="1" fillId="0" borderId="50" xfId="0" applyNumberFormat="1" applyFont="1" applyBorder="1" applyAlignment="1">
      <alignment vertical="top" wrapText="1"/>
    </xf>
    <xf numFmtId="49" fontId="3" fillId="0" borderId="38" xfId="0" applyNumberFormat="1" applyFont="1" applyBorder="1" applyAlignment="1">
      <alignment vertical="top" wrapText="1"/>
    </xf>
    <xf numFmtId="49" fontId="3" fillId="0" borderId="51" xfId="0" applyNumberFormat="1" applyFont="1" applyBorder="1" applyAlignment="1"/>
    <xf numFmtId="2" fontId="1" fillId="0" borderId="8" xfId="0" applyNumberFormat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22" xfId="0" applyNumberFormat="1" applyFont="1" applyBorder="1" applyAlignment="1">
      <alignment horizontal="left" vertical="center" wrapText="1"/>
    </xf>
    <xf numFmtId="3" fontId="1" fillId="0" borderId="27" xfId="0" applyNumberFormat="1" applyFont="1" applyBorder="1" applyAlignment="1">
      <alignment horizontal="left" vertical="center" wrapText="1"/>
    </xf>
    <xf numFmtId="3" fontId="1" fillId="0" borderId="28" xfId="0" applyNumberFormat="1" applyFont="1" applyBorder="1" applyAlignment="1">
      <alignment horizontal="left" vertical="center" wrapText="1"/>
    </xf>
    <xf numFmtId="3" fontId="1" fillId="0" borderId="40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1" fontId="36" fillId="0" borderId="24" xfId="0" applyNumberFormat="1" applyFont="1" applyBorder="1" applyAlignment="1">
      <alignment horizontal="left" vertical="center" wrapText="1"/>
    </xf>
    <xf numFmtId="1" fontId="36" fillId="0" borderId="17" xfId="0" applyNumberFormat="1" applyFont="1" applyBorder="1" applyAlignment="1">
      <alignment horizontal="left" vertical="center" wrapText="1"/>
    </xf>
    <xf numFmtId="1" fontId="36" fillId="0" borderId="21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7" fillId="0" borderId="25" xfId="0" applyNumberFormat="1" applyFont="1" applyBorder="1" applyAlignment="1">
      <alignment horizontal="left" vertical="center" wrapText="1"/>
    </xf>
    <xf numFmtId="0" fontId="27" fillId="0" borderId="4" xfId="0" applyNumberFormat="1" applyFont="1" applyBorder="1" applyAlignment="1">
      <alignment horizontal="left" vertical="center" wrapText="1"/>
    </xf>
    <xf numFmtId="0" fontId="27" fillId="0" borderId="6" xfId="0" applyNumberFormat="1" applyFont="1" applyBorder="1" applyAlignment="1">
      <alignment horizontal="left" vertical="center" wrapText="1"/>
    </xf>
    <xf numFmtId="2" fontId="27" fillId="0" borderId="12" xfId="0" applyNumberFormat="1" applyFont="1" applyFill="1" applyBorder="1" applyAlignment="1">
      <alignment horizontal="left" vertical="center" wrapText="1"/>
    </xf>
    <xf numFmtId="2" fontId="27" fillId="0" borderId="9" xfId="0" applyNumberFormat="1" applyFont="1" applyFill="1" applyBorder="1" applyAlignment="1">
      <alignment horizontal="left" vertical="center" wrapText="1"/>
    </xf>
    <xf numFmtId="2" fontId="27" fillId="0" borderId="13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top" wrapText="1"/>
    </xf>
    <xf numFmtId="0" fontId="26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1" fillId="0" borderId="0" xfId="0" quotePrefix="1" applyNumberFormat="1" applyFont="1" applyAlignment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left" vertical="center" wrapText="1"/>
    </xf>
    <xf numFmtId="2" fontId="27" fillId="0" borderId="0" xfId="0" applyNumberFormat="1" applyFont="1" applyAlignment="1">
      <alignment horizontal="left"/>
    </xf>
    <xf numFmtId="0" fontId="1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/>
    <xf numFmtId="2" fontId="3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72" xfId="0" applyFont="1" applyBorder="1" applyAlignment="1">
      <alignment vertical="top" wrapText="1"/>
    </xf>
    <xf numFmtId="0" fontId="2" fillId="0" borderId="73" xfId="0" applyFont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26" fillId="0" borderId="11" xfId="0" applyNumberFormat="1" applyFont="1" applyFill="1" applyBorder="1" applyAlignment="1">
      <alignment horizontal="left" vertical="center" wrapText="1"/>
    </xf>
    <xf numFmtId="2" fontId="26" fillId="0" borderId="4" xfId="0" applyNumberFormat="1" applyFont="1" applyFill="1" applyBorder="1" applyAlignment="1">
      <alignment horizontal="left" vertical="center" wrapText="1"/>
    </xf>
    <xf numFmtId="2" fontId="24" fillId="0" borderId="11" xfId="0" applyNumberFormat="1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49" fontId="1" fillId="5" borderId="18" xfId="0" applyNumberFormat="1" applyFont="1" applyFill="1" applyBorder="1" applyAlignment="1">
      <alignment vertical="top"/>
    </xf>
    <xf numFmtId="49" fontId="0" fillId="5" borderId="2" xfId="0" applyNumberFormat="1" applyFill="1" applyBorder="1" applyAlignment="1">
      <alignment vertical="top"/>
    </xf>
    <xf numFmtId="4" fontId="2" fillId="7" borderId="43" xfId="0" applyNumberFormat="1" applyFont="1" applyFill="1" applyBorder="1" applyAlignment="1">
      <alignment horizontal="center"/>
    </xf>
    <xf numFmtId="4" fontId="2" fillId="7" borderId="41" xfId="0" applyNumberFormat="1" applyFont="1" applyFill="1" applyBorder="1" applyAlignment="1">
      <alignment horizontal="center"/>
    </xf>
    <xf numFmtId="2" fontId="2" fillId="7" borderId="82" xfId="0" applyNumberFormat="1" applyFont="1" applyFill="1" applyBorder="1" applyAlignment="1">
      <alignment horizontal="center" vertical="top" wrapText="1"/>
    </xf>
    <xf numFmtId="2" fontId="2" fillId="7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16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2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Alignment="1">
      <alignment horizontal="left"/>
    </xf>
    <xf numFmtId="2" fontId="1" fillId="0" borderId="6" xfId="0" applyNumberFormat="1" applyFont="1" applyFill="1" applyBorder="1" applyAlignment="1">
      <alignment horizontal="left" vertical="center" wrapText="1"/>
    </xf>
    <xf numFmtId="1" fontId="24" fillId="0" borderId="24" xfId="0" applyNumberFormat="1" applyFont="1" applyBorder="1" applyAlignment="1">
      <alignment horizontal="left" vertical="center" wrapText="1"/>
    </xf>
    <xf numFmtId="1" fontId="24" fillId="0" borderId="17" xfId="0" applyNumberFormat="1" applyFont="1" applyBorder="1" applyAlignment="1">
      <alignment horizontal="left" vertical="center" wrapText="1"/>
    </xf>
    <xf numFmtId="1" fontId="24" fillId="0" borderId="21" xfId="0" applyNumberFormat="1" applyFont="1" applyBorder="1" applyAlignment="1">
      <alignment horizontal="left" vertical="center" wrapText="1"/>
    </xf>
    <xf numFmtId="1" fontId="14" fillId="0" borderId="0" xfId="0" applyNumberFormat="1" applyFont="1" applyFill="1" applyAlignment="1">
      <alignment horizontal="center"/>
    </xf>
    <xf numFmtId="0" fontId="0" fillId="0" borderId="77" xfId="0" applyFill="1" applyBorder="1" applyAlignment="1"/>
    <xf numFmtId="0" fontId="0" fillId="0" borderId="77" xfId="0" applyBorder="1" applyAlignment="1"/>
    <xf numFmtId="0" fontId="0" fillId="0" borderId="78" xfId="0" applyBorder="1" applyAlignment="1"/>
    <xf numFmtId="0" fontId="2" fillId="2" borderId="62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2" fillId="2" borderId="79" xfId="0" applyFont="1" applyFill="1" applyBorder="1" applyAlignment="1">
      <alignment horizontal="center" wrapText="1"/>
    </xf>
    <xf numFmtId="0" fontId="2" fillId="0" borderId="67" xfId="0" applyFont="1" applyBorder="1" applyAlignment="1">
      <alignment vertical="top" wrapText="1"/>
    </xf>
    <xf numFmtId="0" fontId="2" fillId="0" borderId="68" xfId="0" applyFont="1" applyBorder="1" applyAlignment="1">
      <alignment vertical="top" wrapText="1"/>
    </xf>
    <xf numFmtId="0" fontId="0" fillId="0" borderId="47" xfId="0" applyBorder="1"/>
    <xf numFmtId="0" fontId="2" fillId="0" borderId="3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80" xfId="0" applyFont="1" applyBorder="1" applyAlignment="1">
      <alignment vertical="top" wrapText="1"/>
    </xf>
    <xf numFmtId="0" fontId="2" fillId="0" borderId="81" xfId="0" applyFont="1" applyBorder="1" applyAlignment="1">
      <alignment vertical="top" wrapText="1"/>
    </xf>
    <xf numFmtId="0" fontId="2" fillId="2" borderId="65" xfId="0" applyFont="1" applyFill="1" applyBorder="1" applyAlignment="1">
      <alignment horizontal="center" wrapText="1"/>
    </xf>
    <xf numFmtId="0" fontId="0" fillId="0" borderId="47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37" fillId="0" borderId="0" xfId="0" applyNumberFormat="1" applyFont="1" applyFill="1" applyAlignment="1">
      <alignment horizontal="left"/>
    </xf>
    <xf numFmtId="2" fontId="38" fillId="0" borderId="0" xfId="0" applyNumberFormat="1" applyFont="1" applyFill="1" applyAlignment="1">
      <alignment horizontal="left"/>
    </xf>
    <xf numFmtId="2" fontId="24" fillId="0" borderId="4" xfId="0" applyNumberFormat="1" applyFont="1" applyFill="1" applyBorder="1" applyAlignment="1">
      <alignment horizontal="left" vertical="center" wrapText="1"/>
    </xf>
    <xf numFmtId="0" fontId="2" fillId="2" borderId="6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2" fontId="38" fillId="0" borderId="12" xfId="0" applyNumberFormat="1" applyFont="1" applyFill="1" applyBorder="1" applyAlignment="1">
      <alignment horizontal="left" vertical="center" wrapText="1"/>
    </xf>
    <xf numFmtId="2" fontId="38" fillId="0" borderId="9" xfId="0" applyNumberFormat="1" applyFont="1" applyFill="1" applyBorder="1" applyAlignment="1">
      <alignment horizontal="left" vertical="center" wrapText="1"/>
    </xf>
    <xf numFmtId="2" fontId="38" fillId="0" borderId="13" xfId="0" applyNumberFormat="1" applyFont="1" applyFill="1" applyBorder="1" applyAlignment="1">
      <alignment horizontal="left" vertical="center" wrapText="1"/>
    </xf>
    <xf numFmtId="0" fontId="2" fillId="0" borderId="32" xfId="0" applyFont="1" applyBorder="1" applyAlignment="1">
      <alignment vertical="top"/>
    </xf>
    <xf numFmtId="0" fontId="0" fillId="0" borderId="47" xfId="0" applyBorder="1" applyAlignment="1">
      <alignment vertical="top"/>
    </xf>
    <xf numFmtId="2" fontId="38" fillId="0" borderId="55" xfId="0" applyNumberFormat="1" applyFont="1" applyFill="1" applyBorder="1" applyAlignment="1">
      <alignment horizontal="left" vertical="center" wrapText="1"/>
    </xf>
    <xf numFmtId="2" fontId="38" fillId="0" borderId="56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" fontId="26" fillId="0" borderId="57" xfId="0" applyNumberFormat="1" applyFont="1" applyBorder="1" applyAlignment="1">
      <alignment horizontal="left" vertical="center" wrapText="1"/>
    </xf>
    <xf numFmtId="1" fontId="26" fillId="0" borderId="58" xfId="0" applyNumberFormat="1" applyFont="1" applyBorder="1" applyAlignment="1">
      <alignment horizontal="left" vertical="center" wrapText="1"/>
    </xf>
    <xf numFmtId="1" fontId="38" fillId="0" borderId="4" xfId="0" applyNumberFormat="1" applyFont="1" applyBorder="1" applyAlignment="1">
      <alignment horizontal="left" vertical="center" wrapText="1"/>
    </xf>
    <xf numFmtId="49" fontId="24" fillId="0" borderId="55" xfId="0" applyNumberFormat="1" applyFont="1" applyBorder="1" applyAlignment="1">
      <alignment horizontal="center" vertical="center" wrapText="1"/>
    </xf>
    <xf numFmtId="49" fontId="24" fillId="0" borderId="56" xfId="0" applyNumberFormat="1" applyFont="1" applyBorder="1" applyAlignment="1">
      <alignment horizontal="center" vertical="center" wrapText="1"/>
    </xf>
    <xf numFmtId="1" fontId="26" fillId="0" borderId="24" xfId="0" applyNumberFormat="1" applyFont="1" applyFill="1" applyBorder="1" applyAlignment="1">
      <alignment horizontal="left" vertical="center" wrapText="1"/>
    </xf>
    <xf numFmtId="1" fontId="26" fillId="0" borderId="17" xfId="0" applyNumberFormat="1" applyFont="1" applyFill="1" applyBorder="1" applyAlignment="1">
      <alignment horizontal="left" vertical="center" wrapText="1"/>
    </xf>
    <xf numFmtId="1" fontId="26" fillId="0" borderId="21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Border="1" applyAlignment="1">
      <alignment vertical="top" wrapText="1"/>
    </xf>
    <xf numFmtId="0" fontId="0" fillId="0" borderId="49" xfId="0" applyBorder="1" applyAlignment="1">
      <alignment vertical="top" wrapText="1"/>
    </xf>
    <xf numFmtId="49" fontId="1" fillId="0" borderId="59" xfId="0" applyNumberFormat="1" applyFont="1" applyBorder="1" applyAlignment="1">
      <alignment vertical="top" wrapText="1"/>
    </xf>
    <xf numFmtId="0" fontId="2" fillId="2" borderId="71" xfId="0" applyFont="1" applyFill="1" applyBorder="1" applyAlignment="1">
      <alignment horizontal="center"/>
    </xf>
    <xf numFmtId="0" fontId="0" fillId="0" borderId="69" xfId="0" applyBorder="1" applyAlignment="1"/>
    <xf numFmtId="0" fontId="0" fillId="0" borderId="70" xfId="0" applyBorder="1" applyAlignment="1"/>
    <xf numFmtId="0" fontId="0" fillId="0" borderId="74" xfId="0" applyBorder="1" applyAlignment="1"/>
    <xf numFmtId="0" fontId="0" fillId="0" borderId="37" xfId="0" applyBorder="1" applyAlignment="1"/>
    <xf numFmtId="0" fontId="0" fillId="0" borderId="41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75" xfId="0" applyBorder="1" applyAlignment="1"/>
    <xf numFmtId="0" fontId="0" fillId="0" borderId="76" xfId="0" applyBorder="1" applyAlignment="1"/>
    <xf numFmtId="0" fontId="2" fillId="2" borderId="62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1" fillId="0" borderId="22" xfId="0" applyNumberFormat="1" applyFont="1" applyBorder="1" applyAlignment="1">
      <alignment horizontal="left" vertical="center" wrapText="1"/>
    </xf>
    <xf numFmtId="1" fontId="24" fillId="0" borderId="7" xfId="0" applyNumberFormat="1" applyFont="1" applyBorder="1" applyAlignment="1">
      <alignment horizontal="left" vertical="center" wrapText="1"/>
    </xf>
    <xf numFmtId="1" fontId="24" fillId="0" borderId="0" xfId="0" applyNumberFormat="1" applyFont="1" applyBorder="1" applyAlignment="1">
      <alignment horizontal="left" vertical="center" wrapText="1"/>
    </xf>
    <xf numFmtId="1" fontId="24" fillId="0" borderId="22" xfId="0" applyNumberFormat="1" applyFont="1" applyBorder="1" applyAlignment="1">
      <alignment horizontal="left" vertical="center" wrapText="1"/>
    </xf>
    <xf numFmtId="1" fontId="26" fillId="0" borderId="24" xfId="0" applyNumberFormat="1" applyFont="1" applyBorder="1" applyAlignment="1">
      <alignment horizontal="left" vertical="center" wrapText="1"/>
    </xf>
    <xf numFmtId="1" fontId="26" fillId="0" borderId="17" xfId="0" applyNumberFormat="1" applyFont="1" applyBorder="1" applyAlignment="1">
      <alignment horizontal="left" vertical="center" wrapText="1"/>
    </xf>
    <xf numFmtId="4" fontId="38" fillId="0" borderId="28" xfId="0" applyNumberFormat="1" applyFont="1" applyBorder="1" applyAlignment="1">
      <alignment horizontal="left" vertical="center" wrapText="1"/>
    </xf>
    <xf numFmtId="0" fontId="0" fillId="0" borderId="35" xfId="0" applyBorder="1" applyAlignment="1">
      <alignment vertical="top"/>
    </xf>
    <xf numFmtId="0" fontId="0" fillId="0" borderId="60" xfId="0" applyBorder="1" applyAlignment="1">
      <alignment vertical="top"/>
    </xf>
    <xf numFmtId="0" fontId="3" fillId="0" borderId="35" xfId="0" applyFont="1" applyBorder="1" applyAlignment="1">
      <alignment vertical="top"/>
    </xf>
    <xf numFmtId="0" fontId="0" fillId="0" borderId="38" xfId="0" applyBorder="1" applyAlignment="1"/>
    <xf numFmtId="0" fontId="0" fillId="0" borderId="61" xfId="0" applyBorder="1" applyAlignment="1"/>
    <xf numFmtId="0" fontId="2" fillId="0" borderId="35" xfId="0" applyFont="1" applyBorder="1" applyAlignment="1">
      <alignment vertical="top"/>
    </xf>
    <xf numFmtId="0" fontId="2" fillId="0" borderId="60" xfId="0" applyFont="1" applyBorder="1" applyAlignment="1">
      <alignment vertical="top"/>
    </xf>
    <xf numFmtId="0" fontId="2" fillId="0" borderId="55" xfId="0" applyFont="1" applyBorder="1" applyAlignment="1">
      <alignment vertical="top" wrapText="1"/>
    </xf>
    <xf numFmtId="0" fontId="2" fillId="0" borderId="66" xfId="0" applyFont="1" applyBorder="1" applyAlignment="1">
      <alignment vertical="top" wrapText="1"/>
    </xf>
    <xf numFmtId="0" fontId="2" fillId="0" borderId="32" xfId="0" applyFont="1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49" fontId="3" fillId="0" borderId="51" xfId="0" applyNumberFormat="1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4" fontId="38" fillId="0" borderId="85" xfId="0" applyNumberFormat="1" applyFont="1" applyBorder="1" applyAlignment="1">
      <alignment horizontal="left" vertical="center" wrapText="1"/>
    </xf>
    <xf numFmtId="4" fontId="38" fillId="0" borderId="86" xfId="0" applyNumberFormat="1" applyFont="1" applyBorder="1" applyAlignment="1">
      <alignment horizontal="left" vertical="center" wrapText="1"/>
    </xf>
    <xf numFmtId="4" fontId="38" fillId="0" borderId="27" xfId="0" applyNumberFormat="1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top"/>
    </xf>
    <xf numFmtId="2" fontId="24" fillId="0" borderId="8" xfId="0" applyNumberFormat="1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2" fontId="27" fillId="0" borderId="11" xfId="0" applyNumberFormat="1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25" xfId="0" applyNumberFormat="1" applyFont="1" applyFill="1" applyBorder="1" applyAlignment="1">
      <alignment horizontal="left" vertical="center" wrapText="1"/>
    </xf>
    <xf numFmtId="0" fontId="27" fillId="0" borderId="4" xfId="0" applyNumberFormat="1" applyFont="1" applyFill="1" applyBorder="1" applyAlignment="1">
      <alignment horizontal="left" vertical="center" wrapText="1"/>
    </xf>
    <xf numFmtId="0" fontId="38" fillId="0" borderId="25" xfId="0" applyNumberFormat="1" applyFont="1" applyBorder="1" applyAlignment="1">
      <alignment horizontal="left" vertical="center" wrapText="1"/>
    </xf>
    <xf numFmtId="0" fontId="38" fillId="0" borderId="4" xfId="0" applyNumberFormat="1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1" fontId="26" fillId="0" borderId="21" xfId="0" applyNumberFormat="1" applyFont="1" applyBorder="1" applyAlignment="1">
      <alignment horizontal="left" vertical="center" wrapText="1"/>
    </xf>
    <xf numFmtId="49" fontId="1" fillId="0" borderId="38" xfId="0" applyNumberFormat="1" applyFont="1" applyBorder="1" applyAlignment="1">
      <alignment vertical="top" wrapText="1"/>
    </xf>
    <xf numFmtId="1" fontId="3" fillId="0" borderId="17" xfId="0" applyNumberFormat="1" applyFont="1" applyBorder="1" applyAlignment="1">
      <alignment horizontal="left" vertical="center" wrapText="1"/>
    </xf>
    <xf numFmtId="4" fontId="27" fillId="0" borderId="27" xfId="0" applyNumberFormat="1" applyFont="1" applyFill="1" applyBorder="1" applyAlignment="1">
      <alignment horizontal="left" vertical="center" wrapText="1"/>
    </xf>
    <xf numFmtId="4" fontId="27" fillId="0" borderId="28" xfId="0" applyNumberFormat="1" applyFont="1" applyFill="1" applyBorder="1" applyAlignment="1">
      <alignment horizontal="left" vertical="center" wrapText="1"/>
    </xf>
    <xf numFmtId="4" fontId="38" fillId="0" borderId="40" xfId="0" applyNumberFormat="1" applyFont="1" applyBorder="1" applyAlignment="1">
      <alignment horizontal="left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" fontId="3" fillId="0" borderId="17" xfId="0" applyNumberFormat="1" applyFont="1" applyFill="1" applyBorder="1" applyAlignment="1">
      <alignment horizontal="left" vertical="center" wrapText="1"/>
    </xf>
    <xf numFmtId="0" fontId="38" fillId="0" borderId="6" xfId="0" applyNumberFormat="1" applyFont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2" fontId="27" fillId="0" borderId="10" xfId="0" applyNumberFormat="1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2" fontId="24" fillId="0" borderId="37" xfId="0" applyNumberFormat="1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1" fontId="1" fillId="0" borderId="41" xfId="0" applyNumberFormat="1" applyFont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left" vertical="center" wrapText="1"/>
    </xf>
    <xf numFmtId="1" fontId="38" fillId="0" borderId="19" xfId="0" applyNumberFormat="1" applyFont="1" applyBorder="1" applyAlignment="1">
      <alignment horizontal="left" vertical="center" wrapText="1"/>
    </xf>
    <xf numFmtId="1" fontId="38" fillId="0" borderId="6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left" vertical="top" wrapText="1"/>
    </xf>
    <xf numFmtId="49" fontId="3" fillId="0" borderId="38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  <xf numFmtId="4" fontId="27" fillId="0" borderId="27" xfId="0" applyNumberFormat="1" applyFont="1" applyBorder="1" applyAlignment="1">
      <alignment horizontal="left" vertical="center" wrapText="1"/>
    </xf>
    <xf numFmtId="4" fontId="27" fillId="0" borderId="28" xfId="0" applyNumberFormat="1" applyFont="1" applyBorder="1" applyAlignment="1">
      <alignment horizontal="left" vertical="center" wrapText="1"/>
    </xf>
    <xf numFmtId="4" fontId="27" fillId="0" borderId="4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" fontId="38" fillId="0" borderId="17" xfId="0" applyNumberFormat="1" applyFont="1" applyBorder="1" applyAlignment="1">
      <alignment horizontal="left" vertical="center"/>
    </xf>
    <xf numFmtId="4" fontId="26" fillId="0" borderId="27" xfId="0" applyNumberFormat="1" applyFont="1" applyBorder="1" applyAlignment="1">
      <alignment horizontal="left" vertical="center" wrapText="1"/>
    </xf>
    <xf numFmtId="1" fontId="26" fillId="0" borderId="25" xfId="0" applyNumberFormat="1" applyFont="1" applyBorder="1" applyAlignment="1">
      <alignment horizontal="left" vertical="center" wrapText="1"/>
    </xf>
    <xf numFmtId="2" fontId="26" fillId="0" borderId="12" xfId="0" applyNumberFormat="1" applyFont="1" applyFill="1" applyBorder="1" applyAlignment="1">
      <alignment horizontal="left" vertical="center" wrapText="1"/>
    </xf>
    <xf numFmtId="4" fontId="26" fillId="0" borderId="28" xfId="0" applyNumberFormat="1" applyFont="1" applyBorder="1" applyAlignment="1">
      <alignment horizontal="left" vertical="center" wrapText="1"/>
    </xf>
    <xf numFmtId="1" fontId="26" fillId="0" borderId="4" xfId="0" applyNumberFormat="1" applyFont="1" applyBorder="1" applyAlignment="1">
      <alignment horizontal="left" vertical="center" wrapText="1"/>
    </xf>
    <xf numFmtId="2" fontId="26" fillId="0" borderId="9" xfId="0" applyNumberFormat="1" applyFont="1" applyFill="1" applyBorder="1" applyAlignment="1">
      <alignment horizontal="left" vertical="center" wrapText="1"/>
    </xf>
    <xf numFmtId="0" fontId="26" fillId="0" borderId="25" xfId="0" applyNumberFormat="1" applyFont="1" applyFill="1" applyBorder="1" applyAlignment="1">
      <alignment horizontal="left" vertical="center" wrapText="1"/>
    </xf>
    <xf numFmtId="0" fontId="26" fillId="0" borderId="4" xfId="0" applyNumberFormat="1" applyFont="1" applyFill="1" applyBorder="1" applyAlignment="1">
      <alignment horizontal="left" vertical="center" wrapText="1"/>
    </xf>
    <xf numFmtId="0" fontId="26" fillId="0" borderId="6" xfId="0" applyNumberFormat="1" applyFont="1" applyFill="1" applyBorder="1" applyAlignment="1">
      <alignment horizontal="left" vertical="center" wrapText="1"/>
    </xf>
    <xf numFmtId="4" fontId="26" fillId="0" borderId="27" xfId="0" applyNumberFormat="1" applyFont="1" applyFill="1" applyBorder="1" applyAlignment="1">
      <alignment horizontal="left" vertical="center" wrapText="1"/>
    </xf>
    <xf numFmtId="4" fontId="26" fillId="0" borderId="28" xfId="0" applyNumberFormat="1" applyFont="1" applyFill="1" applyBorder="1" applyAlignment="1">
      <alignment horizontal="left" vertical="center" wrapText="1"/>
    </xf>
    <xf numFmtId="4" fontId="26" fillId="0" borderId="40" xfId="0" applyNumberFormat="1" applyFont="1" applyFill="1" applyBorder="1" applyAlignment="1">
      <alignment horizontal="left" vertical="center" wrapText="1"/>
    </xf>
    <xf numFmtId="2" fontId="26" fillId="0" borderId="13" xfId="0" applyNumberFormat="1" applyFont="1" applyFill="1" applyBorder="1" applyAlignment="1">
      <alignment horizontal="left" vertical="center" wrapText="1"/>
    </xf>
    <xf numFmtId="0" fontId="26" fillId="0" borderId="25" xfId="0" applyNumberFormat="1" applyFont="1" applyBorder="1" applyAlignment="1">
      <alignment horizontal="left" vertical="center" wrapText="1"/>
    </xf>
    <xf numFmtId="0" fontId="26" fillId="0" borderId="4" xfId="0" applyNumberFormat="1" applyFont="1" applyBorder="1" applyAlignment="1">
      <alignment horizontal="left" vertical="center" wrapText="1"/>
    </xf>
    <xf numFmtId="4" fontId="26" fillId="0" borderId="40" xfId="0" applyNumberFormat="1" applyFont="1" applyBorder="1" applyAlignment="1">
      <alignment horizontal="left" vertical="center" wrapText="1"/>
    </xf>
    <xf numFmtId="0" fontId="26" fillId="0" borderId="6" xfId="0" applyNumberFormat="1" applyFont="1" applyBorder="1" applyAlignment="1">
      <alignment horizontal="left" vertical="center" wrapText="1"/>
    </xf>
    <xf numFmtId="0" fontId="26" fillId="0" borderId="21" xfId="0" applyNumberFormat="1" applyFont="1" applyFill="1" applyBorder="1" applyAlignment="1">
      <alignment horizontal="left" vertical="center" wrapText="1"/>
    </xf>
    <xf numFmtId="0" fontId="26" fillId="0" borderId="6" xfId="0" applyNumberFormat="1" applyFont="1" applyFill="1" applyBorder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Ausgaben pro Familie (2 Erw, 1</a:t>
            </a:r>
            <a:r>
              <a:rPr lang="de-DE" baseline="0"/>
              <a:t> Kind)</a:t>
            </a:r>
            <a:r>
              <a:rPr lang="de-DE"/>
              <a:t> in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Statistik!$A$1:$E$1</c:f>
              <c:strCache>
                <c:ptCount val="5"/>
                <c:pt idx="0">
                  <c:v>Unterkünfte</c:v>
                </c:pt>
                <c:pt idx="1">
                  <c:v>Transport</c:v>
                </c:pt>
                <c:pt idx="2">
                  <c:v>Verpflegung</c:v>
                </c:pt>
                <c:pt idx="3">
                  <c:v>Programm</c:v>
                </c:pt>
                <c:pt idx="4">
                  <c:v>Sonstiges</c:v>
                </c:pt>
              </c:strCache>
            </c:strRef>
          </c:cat>
          <c:val>
            <c:numRef>
              <c:f>Statistik!$A$2:$E$2</c:f>
              <c:numCache>
                <c:formatCode>0.00</c:formatCode>
                <c:ptCount val="5"/>
                <c:pt idx="0">
                  <c:v>486.05149999999992</c:v>
                </c:pt>
                <c:pt idx="1">
                  <c:v>468.64794999999992</c:v>
                </c:pt>
                <c:pt idx="2">
                  <c:v>417.05808550000006</c:v>
                </c:pt>
                <c:pt idx="3">
                  <c:v>170.66925000000001</c:v>
                </c:pt>
                <c:pt idx="4">
                  <c:v>121.09131499999999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2"/>
      </c:pie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Aufschlüsselung Transportkosten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Statistik!$A$4:$D$4</c:f>
              <c:strCache>
                <c:ptCount val="4"/>
                <c:pt idx="0">
                  <c:v>Benzin</c:v>
                </c:pt>
                <c:pt idx="1">
                  <c:v>Maut</c:v>
                </c:pt>
                <c:pt idx="2">
                  <c:v>Parkgebühren</c:v>
                </c:pt>
                <c:pt idx="3">
                  <c:v>Verkehrsmittel</c:v>
                </c:pt>
              </c:strCache>
            </c:strRef>
          </c:cat>
          <c:val>
            <c:numRef>
              <c:f>Statistik!$A$5:$D$5</c:f>
              <c:numCache>
                <c:formatCode>0.00</c:formatCode>
                <c:ptCount val="4"/>
                <c:pt idx="0">
                  <c:v>253.20000000000002</c:v>
                </c:pt>
                <c:pt idx="1">
                  <c:v>105.26</c:v>
                </c:pt>
                <c:pt idx="2">
                  <c:v>32.199449999999999</c:v>
                </c:pt>
                <c:pt idx="3">
                  <c:v>77.988500000000016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Aufschlüsselung</a:t>
            </a:r>
            <a:r>
              <a:rPr lang="de-DE" baseline="0"/>
              <a:t> Verpflegungskosten</a:t>
            </a:r>
            <a:endParaRPr lang="de-DE"/>
          </a:p>
        </c:rich>
      </c:tx>
      <c:layout>
        <c:manualLayout>
          <c:xMode val="edge"/>
          <c:yMode val="edge"/>
          <c:x val="0.3759860017497812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Statistik!$A$8:$B$8</c:f>
              <c:strCache>
                <c:ptCount val="2"/>
                <c:pt idx="0">
                  <c:v>Essenseinkäufe</c:v>
                </c:pt>
                <c:pt idx="1">
                  <c:v>Restaurantbesuche</c:v>
                </c:pt>
              </c:strCache>
            </c:strRef>
          </c:cat>
          <c:val>
            <c:numRef>
              <c:f>Statistik!$A$9:$B$9</c:f>
              <c:numCache>
                <c:formatCode>0.00</c:formatCode>
                <c:ptCount val="2"/>
                <c:pt idx="0">
                  <c:v>136.73433550000001</c:v>
                </c:pt>
                <c:pt idx="1">
                  <c:v>280.32375000000002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114300</xdr:rowOff>
    </xdr:to>
    <xdr:graphicFrame macro="">
      <xdr:nvGraphicFramePr>
        <xdr:cNvPr id="121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12</xdr:col>
      <xdr:colOff>419100</xdr:colOff>
      <xdr:row>16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16</xdr:row>
      <xdr:rowOff>157162</xdr:rowOff>
    </xdr:from>
    <xdr:to>
      <xdr:col>12</xdr:col>
      <xdr:colOff>419100</xdr:colOff>
      <xdr:row>33</xdr:row>
      <xdr:rowOff>147637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24"/>
  <sheetViews>
    <sheetView tabSelected="1" topLeftCell="A31" zoomScale="75" zoomScaleNormal="75" workbookViewId="0">
      <selection activeCell="H68" sqref="H68:H71"/>
    </sheetView>
  </sheetViews>
  <sheetFormatPr baseColWidth="10" defaultRowHeight="12.75" x14ac:dyDescent="0.2"/>
  <cols>
    <col min="1" max="1" width="10.85546875" customWidth="1"/>
    <col min="2" max="2" width="37.42578125" customWidth="1"/>
    <col min="3" max="3" width="15.42578125" customWidth="1"/>
    <col min="4" max="4" width="9.42578125" customWidth="1"/>
    <col min="5" max="5" width="7.7109375" customWidth="1"/>
    <col min="6" max="6" width="4.140625" hidden="1" customWidth="1"/>
    <col min="7" max="7" width="4.140625" customWidth="1"/>
    <col min="8" max="8" width="10.42578125" customWidth="1"/>
    <col min="9" max="9" width="6.28515625" customWidth="1"/>
    <col min="10" max="10" width="12" customWidth="1"/>
    <col min="11" max="11" width="9.85546875" customWidth="1"/>
    <col min="12" max="12" width="34.7109375" customWidth="1"/>
    <col min="13" max="13" width="10.7109375" customWidth="1"/>
    <col min="14" max="14" width="8.140625" customWidth="1"/>
    <col min="15" max="15" width="10" customWidth="1"/>
    <col min="16" max="16" width="10.140625" hidden="1" customWidth="1"/>
    <col min="17" max="17" width="48.5703125" customWidth="1"/>
    <col min="18" max="18" width="10" customWidth="1"/>
    <col min="19" max="19" width="5.85546875" customWidth="1"/>
    <col min="20" max="20" width="9.28515625" customWidth="1"/>
    <col min="21" max="21" width="0.140625" customWidth="1"/>
    <col min="22" max="22" width="40" customWidth="1"/>
    <col min="23" max="23" width="9.7109375" customWidth="1"/>
    <col min="24" max="24" width="5.7109375" bestFit="1" customWidth="1"/>
    <col min="25" max="25" width="9.28515625" customWidth="1"/>
    <col min="26" max="26" width="0.140625" customWidth="1"/>
    <col min="27" max="27" width="39.140625" customWidth="1"/>
    <col min="28" max="28" width="10.140625" customWidth="1"/>
    <col min="29" max="29" width="6.42578125" customWidth="1"/>
    <col min="30" max="30" width="10.28515625" customWidth="1"/>
    <col min="31" max="31" width="0.140625" customWidth="1"/>
    <col min="32" max="32" width="11.140625" customWidth="1"/>
    <col min="33" max="33" width="11.5703125" customWidth="1"/>
    <col min="34" max="34" width="10" customWidth="1"/>
    <col min="37" max="39" width="11.42578125" customWidth="1"/>
  </cols>
  <sheetData>
    <row r="1" spans="1:39" ht="14.25" hidden="1" thickTop="1" thickBot="1" x14ac:dyDescent="0.25">
      <c r="A1" s="1" t="s">
        <v>0</v>
      </c>
      <c r="B1" s="737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738"/>
      <c r="X1" s="738"/>
      <c r="Y1" s="738"/>
      <c r="Z1" s="739"/>
      <c r="AA1" s="712" t="s">
        <v>55</v>
      </c>
      <c r="AB1" s="713"/>
      <c r="AC1" s="713"/>
      <c r="AD1" s="713"/>
      <c r="AE1" s="736"/>
    </row>
    <row r="2" spans="1:39" ht="12.75" hidden="1" customHeight="1" x14ac:dyDescent="0.2">
      <c r="A2" s="759"/>
      <c r="B2" s="740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741"/>
      <c r="Y2" s="741"/>
      <c r="Z2" s="741"/>
      <c r="AA2" s="696"/>
      <c r="AB2" s="699"/>
      <c r="AC2" s="795"/>
      <c r="AD2" s="665"/>
      <c r="AE2" s="652"/>
    </row>
    <row r="3" spans="1:39" ht="27.75" hidden="1" customHeight="1" thickBot="1" x14ac:dyDescent="0.25">
      <c r="A3" s="760"/>
      <c r="B3" s="742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3"/>
      <c r="S3" s="743"/>
      <c r="T3" s="743"/>
      <c r="U3" s="743"/>
      <c r="V3" s="744"/>
      <c r="W3" s="744"/>
      <c r="X3" s="744"/>
      <c r="Y3" s="744"/>
      <c r="Z3" s="744"/>
      <c r="AA3" s="697"/>
      <c r="AB3" s="701"/>
      <c r="AC3" s="796"/>
      <c r="AD3" s="706"/>
      <c r="AE3" s="653"/>
    </row>
    <row r="4" spans="1:39" ht="14.25" hidden="1" customHeight="1" x14ac:dyDescent="0.2">
      <c r="A4" s="438"/>
      <c r="B4" s="742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744"/>
      <c r="W4" s="744"/>
      <c r="X4" s="744"/>
      <c r="Y4" s="744"/>
      <c r="Z4" s="744"/>
      <c r="AA4" s="453"/>
      <c r="AB4" s="454"/>
      <c r="AC4" s="455"/>
      <c r="AD4" s="456"/>
      <c r="AE4" s="351"/>
    </row>
    <row r="5" spans="1:39" ht="14.25" hidden="1" customHeight="1" x14ac:dyDescent="0.2">
      <c r="A5" s="438"/>
      <c r="B5" s="742"/>
      <c r="C5" s="743"/>
      <c r="D5" s="743"/>
      <c r="E5" s="743"/>
      <c r="F5" s="743"/>
      <c r="G5" s="743"/>
      <c r="H5" s="743"/>
      <c r="I5" s="743"/>
      <c r="J5" s="743"/>
      <c r="K5" s="743"/>
      <c r="L5" s="743"/>
      <c r="M5" s="743"/>
      <c r="N5" s="743"/>
      <c r="O5" s="743"/>
      <c r="P5" s="743"/>
      <c r="Q5" s="743"/>
      <c r="R5" s="743"/>
      <c r="S5" s="743"/>
      <c r="T5" s="743"/>
      <c r="U5" s="743"/>
      <c r="V5" s="744"/>
      <c r="W5" s="744"/>
      <c r="X5" s="744"/>
      <c r="Y5" s="744"/>
      <c r="Z5" s="744"/>
      <c r="AA5" s="453"/>
      <c r="AB5" s="457"/>
      <c r="AC5" s="458"/>
      <c r="AD5" s="456"/>
      <c r="AE5" s="351"/>
    </row>
    <row r="6" spans="1:39" ht="14.25" hidden="1" customHeight="1" x14ac:dyDescent="0.2">
      <c r="A6" s="438"/>
      <c r="B6" s="742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4"/>
      <c r="W6" s="744"/>
      <c r="X6" s="744"/>
      <c r="Y6" s="744"/>
      <c r="Z6" s="744"/>
      <c r="AA6" s="453"/>
      <c r="AB6" s="457"/>
      <c r="AC6" s="458"/>
      <c r="AD6" s="456"/>
      <c r="AE6" s="351"/>
    </row>
    <row r="7" spans="1:39" ht="14.25" hidden="1" customHeight="1" x14ac:dyDescent="0.2">
      <c r="A7" s="438"/>
      <c r="B7" s="742"/>
      <c r="C7" s="743"/>
      <c r="D7" s="743"/>
      <c r="E7" s="743"/>
      <c r="F7" s="743"/>
      <c r="G7" s="743"/>
      <c r="H7" s="743"/>
      <c r="I7" s="743"/>
      <c r="J7" s="743"/>
      <c r="K7" s="743"/>
      <c r="L7" s="743"/>
      <c r="M7" s="743"/>
      <c r="N7" s="743"/>
      <c r="O7" s="743"/>
      <c r="P7" s="743"/>
      <c r="Q7" s="743"/>
      <c r="R7" s="743"/>
      <c r="S7" s="743"/>
      <c r="T7" s="743"/>
      <c r="U7" s="743"/>
      <c r="V7" s="744"/>
      <c r="W7" s="744"/>
      <c r="X7" s="744"/>
      <c r="Y7" s="744"/>
      <c r="Z7" s="744"/>
      <c r="AA7" s="453"/>
      <c r="AB7" s="457"/>
      <c r="AC7" s="458"/>
      <c r="AD7" s="456"/>
      <c r="AE7" s="351"/>
    </row>
    <row r="8" spans="1:39" ht="14.25" hidden="1" customHeight="1" thickBot="1" x14ac:dyDescent="0.25">
      <c r="A8" s="438"/>
      <c r="B8" s="742"/>
      <c r="C8" s="743"/>
      <c r="D8" s="743"/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P8" s="743"/>
      <c r="Q8" s="743"/>
      <c r="R8" s="743"/>
      <c r="S8" s="743"/>
      <c r="T8" s="743"/>
      <c r="U8" s="743"/>
      <c r="V8" s="744"/>
      <c r="W8" s="744"/>
      <c r="X8" s="744"/>
      <c r="Y8" s="744"/>
      <c r="Z8" s="744"/>
      <c r="AA8" s="453"/>
      <c r="AB8" s="457"/>
      <c r="AC8" s="458"/>
      <c r="AD8" s="456"/>
      <c r="AE8" s="351"/>
    </row>
    <row r="9" spans="1:39" ht="14.25" hidden="1" customHeight="1" thickBot="1" x14ac:dyDescent="0.25">
      <c r="A9" s="273"/>
      <c r="B9" s="742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4"/>
      <c r="W9" s="744"/>
      <c r="X9" s="744"/>
      <c r="Y9" s="744"/>
      <c r="Z9" s="744"/>
      <c r="AA9" s="4"/>
      <c r="AB9" s="445"/>
      <c r="AC9" s="446"/>
      <c r="AD9" s="350"/>
      <c r="AE9" s="351"/>
    </row>
    <row r="10" spans="1:39" hidden="1" x14ac:dyDescent="0.2">
      <c r="A10" s="761"/>
      <c r="B10" s="742"/>
      <c r="C10" s="743"/>
      <c r="D10" s="743"/>
      <c r="E10" s="743"/>
      <c r="F10" s="743"/>
      <c r="G10" s="743"/>
      <c r="H10" s="743"/>
      <c r="I10" s="743"/>
      <c r="J10" s="743"/>
      <c r="K10" s="743"/>
      <c r="L10" s="743"/>
      <c r="M10" s="743"/>
      <c r="N10" s="743"/>
      <c r="O10" s="743"/>
      <c r="P10" s="743"/>
      <c r="Q10" s="743"/>
      <c r="R10" s="743"/>
      <c r="S10" s="743"/>
      <c r="T10" s="743"/>
      <c r="U10" s="743"/>
      <c r="V10" s="744"/>
      <c r="W10" s="744"/>
      <c r="X10" s="744"/>
      <c r="Y10" s="744"/>
      <c r="Z10" s="744"/>
      <c r="AA10" s="242"/>
      <c r="AB10" s="281"/>
      <c r="AC10" s="282"/>
      <c r="AD10" s="235"/>
      <c r="AE10" s="283"/>
      <c r="AF10" s="284"/>
      <c r="AG10" s="287" t="e">
        <f>#REF!</f>
        <v>#REF!</v>
      </c>
      <c r="AH10" s="289"/>
      <c r="AI10" s="290"/>
    </row>
    <row r="11" spans="1:39" ht="13.5" hidden="1" thickBot="1" x14ac:dyDescent="0.25">
      <c r="A11" s="762"/>
      <c r="B11" s="742"/>
      <c r="C11" s="74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743"/>
      <c r="Q11" s="743"/>
      <c r="R11" s="743"/>
      <c r="S11" s="743"/>
      <c r="T11" s="743"/>
      <c r="U11" s="743"/>
      <c r="V11" s="744"/>
      <c r="W11" s="744"/>
      <c r="X11" s="744"/>
      <c r="Y11" s="744"/>
      <c r="Z11" s="744"/>
      <c r="AA11" s="250"/>
      <c r="AB11" s="251"/>
      <c r="AC11" s="285"/>
      <c r="AD11" s="247"/>
      <c r="AE11" s="252"/>
      <c r="AF11" s="286"/>
      <c r="AG11" s="288" t="s">
        <v>2</v>
      </c>
      <c r="AH11" s="291"/>
      <c r="AI11" s="270"/>
      <c r="AJ11" s="5"/>
    </row>
    <row r="12" spans="1:39" ht="13.5" hidden="1" thickBot="1" x14ac:dyDescent="0.25">
      <c r="A12" s="763"/>
      <c r="B12" s="745"/>
      <c r="C12" s="746"/>
      <c r="D12" s="746"/>
      <c r="E12" s="746"/>
      <c r="F12" s="746"/>
      <c r="G12" s="746"/>
      <c r="H12" s="746"/>
      <c r="I12" s="746"/>
      <c r="J12" s="746"/>
      <c r="K12" s="746"/>
      <c r="L12" s="746"/>
      <c r="M12" s="746"/>
      <c r="N12" s="746"/>
      <c r="O12" s="746"/>
      <c r="P12" s="746"/>
      <c r="Q12" s="746"/>
      <c r="R12" s="746"/>
      <c r="S12" s="746"/>
      <c r="T12" s="746"/>
      <c r="U12" s="746"/>
      <c r="V12" s="746"/>
      <c r="W12" s="746"/>
      <c r="X12" s="746"/>
      <c r="Y12" s="746"/>
      <c r="Z12" s="746"/>
      <c r="AA12" s="690"/>
      <c r="AB12" s="691"/>
      <c r="AC12" s="691"/>
      <c r="AD12" s="691"/>
      <c r="AE12" s="692"/>
      <c r="AF12" s="6"/>
      <c r="AG12" s="6"/>
      <c r="AH12" s="7"/>
    </row>
    <row r="13" spans="1:39" ht="15.95" customHeight="1" thickTop="1" thickBot="1" x14ac:dyDescent="0.25">
      <c r="A13" s="8" t="s">
        <v>0</v>
      </c>
      <c r="B13" s="747" t="s">
        <v>40</v>
      </c>
      <c r="C13" s="748"/>
      <c r="D13" s="748"/>
      <c r="E13" s="748"/>
      <c r="F13" s="749"/>
      <c r="G13" s="749"/>
      <c r="H13" s="749"/>
      <c r="I13" s="749"/>
      <c r="J13" s="749"/>
      <c r="K13" s="747" t="s">
        <v>20</v>
      </c>
      <c r="L13" s="748"/>
      <c r="M13" s="749"/>
      <c r="N13" s="749"/>
      <c r="O13" s="749"/>
      <c r="P13" s="749"/>
      <c r="Q13" s="712" t="s">
        <v>3</v>
      </c>
      <c r="R13" s="713"/>
      <c r="S13" s="713"/>
      <c r="T13" s="713"/>
      <c r="U13" s="714"/>
      <c r="V13" s="693" t="s">
        <v>4</v>
      </c>
      <c r="W13" s="694"/>
      <c r="X13" s="694"/>
      <c r="Y13" s="694"/>
      <c r="Z13" s="705"/>
      <c r="AA13" s="693" t="s">
        <v>5</v>
      </c>
      <c r="AB13" s="694"/>
      <c r="AC13" s="694"/>
      <c r="AD13" s="694"/>
      <c r="AE13" s="695"/>
      <c r="AF13" s="2"/>
      <c r="AG13" s="2"/>
    </row>
    <row r="14" spans="1:39" ht="15" customHeight="1" x14ac:dyDescent="0.2">
      <c r="A14" s="764"/>
      <c r="B14" s="696" t="s">
        <v>49</v>
      </c>
      <c r="C14" s="720" t="s">
        <v>6</v>
      </c>
      <c r="D14" s="768" t="s">
        <v>50</v>
      </c>
      <c r="E14" s="768" t="s">
        <v>51</v>
      </c>
      <c r="F14" s="699" t="s">
        <v>56</v>
      </c>
      <c r="G14" s="795"/>
      <c r="H14" s="795"/>
      <c r="I14" s="700"/>
      <c r="J14" s="766" t="s">
        <v>57</v>
      </c>
      <c r="K14" s="661" t="s">
        <v>20</v>
      </c>
      <c r="L14" s="662"/>
      <c r="M14" s="699" t="s">
        <v>21</v>
      </c>
      <c r="N14" s="700"/>
      <c r="O14" s="665" t="s">
        <v>7</v>
      </c>
      <c r="P14" s="659"/>
      <c r="Q14" s="707" t="s">
        <v>1</v>
      </c>
      <c r="R14" s="699" t="s">
        <v>23</v>
      </c>
      <c r="S14" s="700"/>
      <c r="T14" s="665" t="s">
        <v>22</v>
      </c>
      <c r="U14" s="659"/>
      <c r="V14" s="703" t="s">
        <v>1</v>
      </c>
      <c r="W14" s="699" t="s">
        <v>23</v>
      </c>
      <c r="X14" s="700"/>
      <c r="Y14" s="665" t="s">
        <v>24</v>
      </c>
      <c r="Z14" s="659"/>
      <c r="AA14" s="696" t="s">
        <v>1</v>
      </c>
      <c r="AB14" s="699" t="s">
        <v>25</v>
      </c>
      <c r="AC14" s="700"/>
      <c r="AD14" s="665" t="s">
        <v>26</v>
      </c>
      <c r="AE14" s="652"/>
      <c r="AF14" s="9"/>
      <c r="AG14" s="9"/>
    </row>
    <row r="15" spans="1:39" ht="25.5" customHeight="1" thickBot="1" x14ac:dyDescent="0.25">
      <c r="A15" s="765"/>
      <c r="B15" s="697"/>
      <c r="C15" s="721"/>
      <c r="D15" s="769"/>
      <c r="E15" s="775"/>
      <c r="F15" s="701"/>
      <c r="G15" s="796"/>
      <c r="H15" s="796"/>
      <c r="I15" s="702"/>
      <c r="J15" s="767"/>
      <c r="K15" s="663"/>
      <c r="L15" s="664"/>
      <c r="M15" s="701"/>
      <c r="N15" s="702"/>
      <c r="O15" s="666"/>
      <c r="P15" s="660"/>
      <c r="Q15" s="708"/>
      <c r="R15" s="701"/>
      <c r="S15" s="702"/>
      <c r="T15" s="706"/>
      <c r="U15" s="660"/>
      <c r="V15" s="704"/>
      <c r="W15" s="701"/>
      <c r="X15" s="702"/>
      <c r="Y15" s="706"/>
      <c r="Z15" s="660"/>
      <c r="AA15" s="697"/>
      <c r="AB15" s="701"/>
      <c r="AC15" s="702"/>
      <c r="AD15" s="698"/>
      <c r="AE15" s="653"/>
      <c r="AF15" s="647" t="s">
        <v>174</v>
      </c>
      <c r="AG15" s="648"/>
      <c r="AH15" s="649"/>
      <c r="AI15" s="649"/>
      <c r="AJ15" s="649"/>
      <c r="AL15" s="640"/>
      <c r="AM15" s="640"/>
    </row>
    <row r="16" spans="1:39" ht="15.95" customHeight="1" x14ac:dyDescent="0.2">
      <c r="A16" s="735" t="s">
        <v>58</v>
      </c>
      <c r="B16" s="447" t="s">
        <v>140</v>
      </c>
      <c r="C16" s="452" t="s">
        <v>137</v>
      </c>
      <c r="D16" s="728" t="s">
        <v>139</v>
      </c>
      <c r="E16" s="728" t="s">
        <v>130</v>
      </c>
      <c r="F16" s="725"/>
      <c r="G16" s="801">
        <v>1</v>
      </c>
      <c r="H16" s="772">
        <v>29.2</v>
      </c>
      <c r="I16" s="803" t="s">
        <v>2</v>
      </c>
      <c r="J16" s="722">
        <f>H16</f>
        <v>29.2</v>
      </c>
      <c r="K16" s="799" t="s">
        <v>75</v>
      </c>
      <c r="L16" s="800"/>
      <c r="M16" s="554">
        <v>9.4</v>
      </c>
      <c r="N16" s="555" t="s">
        <v>2</v>
      </c>
      <c r="O16" s="423">
        <f t="shared" ref="O16:O21" si="0">M16</f>
        <v>9.4</v>
      </c>
      <c r="P16" s="410"/>
      <c r="Q16" s="361" t="s">
        <v>79</v>
      </c>
      <c r="R16" s="520">
        <f>10.7+0.3</f>
        <v>11</v>
      </c>
      <c r="S16" s="521" t="s">
        <v>2</v>
      </c>
      <c r="T16" s="151">
        <f>R16</f>
        <v>11</v>
      </c>
      <c r="U16" s="154"/>
      <c r="V16" s="120"/>
      <c r="W16" s="121"/>
      <c r="X16" s="122"/>
      <c r="Y16" s="118"/>
      <c r="Z16" s="119"/>
      <c r="AA16" s="275"/>
      <c r="AB16" s="152"/>
      <c r="AC16" s="186"/>
      <c r="AD16" s="192"/>
      <c r="AE16" s="153"/>
      <c r="AF16" s="12"/>
      <c r="AG16" s="12"/>
      <c r="AL16" s="280"/>
      <c r="AM16" s="173"/>
    </row>
    <row r="17" spans="1:39" ht="15.95" customHeight="1" x14ac:dyDescent="0.2">
      <c r="A17" s="734"/>
      <c r="B17" s="92" t="s">
        <v>141</v>
      </c>
      <c r="C17" s="93" t="s">
        <v>144</v>
      </c>
      <c r="D17" s="729"/>
      <c r="E17" s="729"/>
      <c r="F17" s="726"/>
      <c r="G17" s="751"/>
      <c r="H17" s="773"/>
      <c r="I17" s="727"/>
      <c r="J17" s="723"/>
      <c r="K17" s="657" t="s">
        <v>76</v>
      </c>
      <c r="L17" s="658"/>
      <c r="M17" s="554">
        <v>30</v>
      </c>
      <c r="N17" s="556" t="s">
        <v>2</v>
      </c>
      <c r="O17" s="423">
        <f t="shared" si="0"/>
        <v>30</v>
      </c>
      <c r="P17" s="116"/>
      <c r="Q17" s="361" t="s">
        <v>80</v>
      </c>
      <c r="R17" s="364">
        <v>10.41</v>
      </c>
      <c r="S17" s="515" t="s">
        <v>2</v>
      </c>
      <c r="T17" s="368">
        <f>R17</f>
        <v>10.41</v>
      </c>
      <c r="U17" s="154"/>
      <c r="V17" s="124"/>
      <c r="W17" s="121"/>
      <c r="X17" s="125"/>
      <c r="Y17" s="118"/>
      <c r="Z17" s="119"/>
      <c r="AA17" s="191"/>
      <c r="AB17" s="152"/>
      <c r="AC17" s="186"/>
      <c r="AD17" s="151"/>
      <c r="AE17" s="153"/>
      <c r="AF17" s="13"/>
      <c r="AG17" s="13"/>
      <c r="AH17" s="14"/>
      <c r="AI17" s="14"/>
      <c r="AL17" s="280"/>
      <c r="AM17" s="173"/>
    </row>
    <row r="18" spans="1:39" ht="15.95" customHeight="1" x14ac:dyDescent="0.2">
      <c r="A18" s="734"/>
      <c r="B18" s="407" t="s">
        <v>142</v>
      </c>
      <c r="C18" s="93" t="s">
        <v>132</v>
      </c>
      <c r="D18" s="729"/>
      <c r="E18" s="729"/>
      <c r="F18" s="726"/>
      <c r="G18" s="751"/>
      <c r="H18" s="773"/>
      <c r="I18" s="727"/>
      <c r="J18" s="723"/>
      <c r="K18" s="657" t="s">
        <v>77</v>
      </c>
      <c r="L18" s="658"/>
      <c r="M18" s="409">
        <v>7.5</v>
      </c>
      <c r="N18" s="517" t="s">
        <v>2</v>
      </c>
      <c r="O18" s="410">
        <f t="shared" si="0"/>
        <v>7.5</v>
      </c>
      <c r="P18" s="116"/>
      <c r="Q18" s="361"/>
      <c r="R18" s="364"/>
      <c r="S18" s="360"/>
      <c r="T18" s="368"/>
      <c r="U18" s="154"/>
      <c r="V18" s="124"/>
      <c r="W18" s="121"/>
      <c r="X18" s="125"/>
      <c r="Y18" s="118"/>
      <c r="Z18" s="119"/>
      <c r="AA18" s="126"/>
      <c r="AB18" s="205"/>
      <c r="AC18" s="189"/>
      <c r="AD18" s="127"/>
      <c r="AE18" s="123"/>
      <c r="AF18" s="203"/>
      <c r="AG18" s="167"/>
      <c r="AH18" s="507">
        <f>SUM(R17,M16:M18,H16)</f>
        <v>86.51</v>
      </c>
      <c r="AI18" s="567" t="s">
        <v>37</v>
      </c>
      <c r="AJ18" s="149"/>
      <c r="AL18" s="280"/>
      <c r="AM18" s="173"/>
    </row>
    <row r="19" spans="1:39" ht="15.95" customHeight="1" x14ac:dyDescent="0.2">
      <c r="A19" s="734"/>
      <c r="B19" s="447" t="s">
        <v>143</v>
      </c>
      <c r="C19" s="558" t="s">
        <v>178</v>
      </c>
      <c r="D19" s="618"/>
      <c r="E19" s="618"/>
      <c r="F19" s="726"/>
      <c r="G19" s="752"/>
      <c r="H19" s="773"/>
      <c r="I19" s="804"/>
      <c r="J19" s="723"/>
      <c r="K19" s="657" t="s">
        <v>78</v>
      </c>
      <c r="L19" s="658"/>
      <c r="M19" s="518">
        <v>4</v>
      </c>
      <c r="N19" s="342" t="s">
        <v>2</v>
      </c>
      <c r="O19" s="519">
        <f t="shared" si="0"/>
        <v>4</v>
      </c>
      <c r="P19" s="145"/>
      <c r="Q19" s="210"/>
      <c r="R19" s="349"/>
      <c r="S19" s="170"/>
      <c r="T19" s="213"/>
      <c r="U19" s="214"/>
      <c r="V19" s="124"/>
      <c r="W19" s="133"/>
      <c r="X19" s="125"/>
      <c r="Y19" s="129"/>
      <c r="Z19" s="131"/>
      <c r="AA19" s="132"/>
      <c r="AB19" s="130"/>
      <c r="AC19" s="216"/>
      <c r="AD19" s="129"/>
      <c r="AE19" s="136"/>
      <c r="AF19" s="398"/>
      <c r="AG19" s="399"/>
      <c r="AH19" s="400">
        <f>SUM(R16,M19)</f>
        <v>15</v>
      </c>
      <c r="AI19" s="459" t="s">
        <v>8</v>
      </c>
      <c r="AJ19" s="150"/>
      <c r="AL19" s="280"/>
      <c r="AM19" s="173"/>
    </row>
    <row r="20" spans="1:39" ht="15.95" customHeight="1" x14ac:dyDescent="0.2">
      <c r="A20" s="733" t="s">
        <v>59</v>
      </c>
      <c r="B20" s="448" t="s">
        <v>133</v>
      </c>
      <c r="C20" s="452" t="s">
        <v>137</v>
      </c>
      <c r="D20" s="618" t="s">
        <v>146</v>
      </c>
      <c r="E20" s="618" t="s">
        <v>122</v>
      </c>
      <c r="F20" s="802"/>
      <c r="G20" s="750">
        <v>1</v>
      </c>
      <c r="H20" s="813">
        <f>86.4/2</f>
        <v>43.2</v>
      </c>
      <c r="I20" s="814" t="s">
        <v>2</v>
      </c>
      <c r="J20" s="815">
        <f>H20</f>
        <v>43.2</v>
      </c>
      <c r="K20" s="776" t="s">
        <v>82</v>
      </c>
      <c r="L20" s="777"/>
      <c r="M20" s="531">
        <v>4</v>
      </c>
      <c r="N20" s="532" t="s">
        <v>2</v>
      </c>
      <c r="O20" s="533">
        <f t="shared" si="0"/>
        <v>4</v>
      </c>
      <c r="P20" s="410"/>
      <c r="Q20" s="361" t="s">
        <v>193</v>
      </c>
      <c r="R20" s="520">
        <v>24</v>
      </c>
      <c r="S20" s="534" t="s">
        <v>2</v>
      </c>
      <c r="T20" s="151">
        <f>R20</f>
        <v>24</v>
      </c>
      <c r="U20" s="154"/>
      <c r="V20" s="141" t="s">
        <v>114</v>
      </c>
      <c r="W20" s="528">
        <v>32</v>
      </c>
      <c r="X20" s="529" t="s">
        <v>2</v>
      </c>
      <c r="Y20" s="151">
        <f>W20</f>
        <v>32</v>
      </c>
      <c r="Z20" s="119"/>
      <c r="AA20" s="408" t="s">
        <v>81</v>
      </c>
      <c r="AB20" s="525">
        <v>2</v>
      </c>
      <c r="AC20" s="526" t="s">
        <v>2</v>
      </c>
      <c r="AD20" s="527">
        <f>AB20</f>
        <v>2</v>
      </c>
      <c r="AE20" s="169"/>
      <c r="AF20" s="565"/>
      <c r="AG20" s="461"/>
      <c r="AH20" s="148" t="s">
        <v>2</v>
      </c>
      <c r="AI20" s="109"/>
      <c r="AJ20" s="19"/>
      <c r="AL20" s="280"/>
      <c r="AM20" s="173"/>
    </row>
    <row r="21" spans="1:39" ht="15.95" customHeight="1" x14ac:dyDescent="0.2">
      <c r="A21" s="734"/>
      <c r="B21" s="92" t="s">
        <v>134</v>
      </c>
      <c r="C21" s="93" t="s">
        <v>179</v>
      </c>
      <c r="D21" s="619"/>
      <c r="E21" s="619"/>
      <c r="F21" s="787"/>
      <c r="G21" s="751"/>
      <c r="H21" s="816"/>
      <c r="I21" s="817"/>
      <c r="J21" s="818"/>
      <c r="K21" s="657" t="s">
        <v>113</v>
      </c>
      <c r="L21" s="658"/>
      <c r="M21" s="409">
        <v>51.71</v>
      </c>
      <c r="N21" s="517" t="s">
        <v>2</v>
      </c>
      <c r="O21" s="410">
        <f t="shared" si="0"/>
        <v>51.71</v>
      </c>
      <c r="P21" s="179"/>
      <c r="Q21" s="361" t="s">
        <v>83</v>
      </c>
      <c r="R21" s="520">
        <f>7.8+0.6</f>
        <v>8.4</v>
      </c>
      <c r="S21" s="535" t="s">
        <v>2</v>
      </c>
      <c r="T21" s="151">
        <f>R21</f>
        <v>8.4</v>
      </c>
      <c r="U21" s="154"/>
      <c r="V21" s="124" t="s">
        <v>115</v>
      </c>
      <c r="W21" s="528">
        <v>4</v>
      </c>
      <c r="X21" s="530" t="s">
        <v>2</v>
      </c>
      <c r="Y21" s="151">
        <f>W21</f>
        <v>4</v>
      </c>
      <c r="Z21" s="119"/>
      <c r="AA21" s="191"/>
      <c r="AB21" s="164"/>
      <c r="AC21" s="186"/>
      <c r="AD21" s="190"/>
      <c r="AE21" s="169"/>
      <c r="AF21" s="166"/>
      <c r="AG21" s="146"/>
      <c r="AH21" s="100"/>
      <c r="AI21" s="147"/>
      <c r="AJ21" s="3"/>
      <c r="AL21" s="280"/>
      <c r="AM21" s="173"/>
    </row>
    <row r="22" spans="1:39" ht="15.95" customHeight="1" x14ac:dyDescent="0.2">
      <c r="A22" s="734"/>
      <c r="B22" s="92" t="s">
        <v>135</v>
      </c>
      <c r="C22" s="374" t="s">
        <v>132</v>
      </c>
      <c r="D22" s="619"/>
      <c r="E22" s="619"/>
      <c r="F22" s="787"/>
      <c r="G22" s="751"/>
      <c r="H22" s="816"/>
      <c r="I22" s="817"/>
      <c r="J22" s="818"/>
      <c r="K22" s="657" t="s">
        <v>84</v>
      </c>
      <c r="L22" s="658"/>
      <c r="M22" s="409">
        <v>11</v>
      </c>
      <c r="N22" s="517" t="s">
        <v>73</v>
      </c>
      <c r="O22" s="410">
        <f>1.47+0.03</f>
        <v>1.5</v>
      </c>
      <c r="P22" s="179"/>
      <c r="Q22" s="361"/>
      <c r="R22" s="364"/>
      <c r="S22" s="465"/>
      <c r="T22" s="368"/>
      <c r="U22" s="154"/>
      <c r="V22" s="124"/>
      <c r="W22" s="121"/>
      <c r="X22" s="125"/>
      <c r="Y22" s="118"/>
      <c r="Z22" s="119"/>
      <c r="AA22" s="124"/>
      <c r="AB22" s="121"/>
      <c r="AC22" s="186"/>
      <c r="AD22" s="118"/>
      <c r="AE22" s="123"/>
      <c r="AF22" s="506">
        <f>M22</f>
        <v>11</v>
      </c>
      <c r="AG22" s="507">
        <f>SUM(M21,H20)</f>
        <v>94.91</v>
      </c>
      <c r="AH22" s="567">
        <f>SUM(O21:O22,J20)</f>
        <v>96.41</v>
      </c>
      <c r="AI22" s="567" t="s">
        <v>37</v>
      </c>
      <c r="AJ22" s="3"/>
      <c r="AL22" s="280"/>
      <c r="AM22" s="173"/>
    </row>
    <row r="23" spans="1:39" ht="15.95" customHeight="1" x14ac:dyDescent="0.2">
      <c r="A23" s="734"/>
      <c r="B23" s="447" t="s">
        <v>136</v>
      </c>
      <c r="C23" s="452" t="s">
        <v>138</v>
      </c>
      <c r="D23" s="619"/>
      <c r="E23" s="619"/>
      <c r="F23" s="787"/>
      <c r="G23" s="752"/>
      <c r="H23" s="816"/>
      <c r="I23" s="817"/>
      <c r="J23" s="818"/>
      <c r="K23" s="715"/>
      <c r="L23" s="716"/>
      <c r="M23" s="340"/>
      <c r="N23" s="341"/>
      <c r="O23" s="145"/>
      <c r="P23" s="145"/>
      <c r="Q23" s="210"/>
      <c r="R23" s="349"/>
      <c r="S23" s="156"/>
      <c r="T23" s="213"/>
      <c r="U23" s="214"/>
      <c r="V23" s="132"/>
      <c r="W23" s="133"/>
      <c r="X23" s="134"/>
      <c r="Y23" s="129"/>
      <c r="Z23" s="165"/>
      <c r="AA23" s="137"/>
      <c r="AB23" s="121"/>
      <c r="AC23" s="186"/>
      <c r="AD23" s="118"/>
      <c r="AE23" s="123"/>
      <c r="AF23" s="398">
        <v>0</v>
      </c>
      <c r="AG23" s="400">
        <f>SUM(AB20,W20:W21,R20:R21,M20)</f>
        <v>74.400000000000006</v>
      </c>
      <c r="AH23" s="568">
        <f>SUM(AD20,Y20:Y21,T20:T21,O20)</f>
        <v>74.400000000000006</v>
      </c>
      <c r="AI23" s="459" t="s">
        <v>8</v>
      </c>
      <c r="AJ23" s="149"/>
      <c r="AL23" s="173"/>
      <c r="AM23" s="173"/>
    </row>
    <row r="24" spans="1:39" ht="15.95" customHeight="1" x14ac:dyDescent="0.2">
      <c r="A24" s="733" t="s">
        <v>60</v>
      </c>
      <c r="B24" s="448" t="s">
        <v>133</v>
      </c>
      <c r="C24" s="431" t="s">
        <v>137</v>
      </c>
      <c r="D24" s="618" t="s">
        <v>146</v>
      </c>
      <c r="E24" s="618" t="s">
        <v>122</v>
      </c>
      <c r="F24" s="756"/>
      <c r="G24" s="750">
        <v>1</v>
      </c>
      <c r="H24" s="813">
        <f>86.4/2</f>
        <v>43.2</v>
      </c>
      <c r="I24" s="819" t="s">
        <v>2</v>
      </c>
      <c r="J24" s="815">
        <f>H24</f>
        <v>43.2</v>
      </c>
      <c r="K24" s="776" t="s">
        <v>86</v>
      </c>
      <c r="L24" s="777"/>
      <c r="M24" s="539">
        <v>0</v>
      </c>
      <c r="N24" s="532" t="s">
        <v>73</v>
      </c>
      <c r="O24" s="540">
        <v>0</v>
      </c>
      <c r="P24" s="370"/>
      <c r="Q24" s="384" t="s">
        <v>87</v>
      </c>
      <c r="R24" s="542">
        <v>14.28</v>
      </c>
      <c r="S24" s="534" t="s">
        <v>73</v>
      </c>
      <c r="T24" s="538">
        <f>R24*K88</f>
        <v>2.1416429999999997</v>
      </c>
      <c r="U24" s="199"/>
      <c r="V24" s="141"/>
      <c r="W24" s="138"/>
      <c r="X24" s="139"/>
      <c r="Y24" s="194"/>
      <c r="Z24" s="199"/>
      <c r="AA24" s="198" t="s">
        <v>85</v>
      </c>
      <c r="AB24" s="536">
        <v>250</v>
      </c>
      <c r="AC24" s="537" t="s">
        <v>73</v>
      </c>
      <c r="AD24" s="538">
        <f>AB24*K88</f>
        <v>37.493749999999999</v>
      </c>
      <c r="AE24" s="142"/>
      <c r="AF24" s="565" t="s">
        <v>73</v>
      </c>
      <c r="AG24" s="462" t="s">
        <v>2</v>
      </c>
      <c r="AH24" s="148" t="s">
        <v>2</v>
      </c>
      <c r="AI24" s="109"/>
      <c r="AJ24" s="19"/>
      <c r="AL24" s="280"/>
      <c r="AM24" s="173"/>
    </row>
    <row r="25" spans="1:39" ht="15.95" customHeight="1" x14ac:dyDescent="0.2">
      <c r="A25" s="734"/>
      <c r="B25" s="92" t="s">
        <v>134</v>
      </c>
      <c r="C25" s="93" t="s">
        <v>179</v>
      </c>
      <c r="D25" s="619"/>
      <c r="E25" s="619"/>
      <c r="F25" s="757"/>
      <c r="G25" s="751"/>
      <c r="H25" s="816"/>
      <c r="I25" s="820"/>
      <c r="J25" s="818"/>
      <c r="K25" s="630" t="s">
        <v>90</v>
      </c>
      <c r="L25" s="724"/>
      <c r="M25" s="388">
        <v>0</v>
      </c>
      <c r="N25" s="342" t="s">
        <v>73</v>
      </c>
      <c r="O25" s="533">
        <v>0</v>
      </c>
      <c r="P25" s="159"/>
      <c r="Q25" s="361" t="s">
        <v>87</v>
      </c>
      <c r="R25" s="520">
        <v>5.5</v>
      </c>
      <c r="S25" s="535" t="s">
        <v>73</v>
      </c>
      <c r="T25" s="151">
        <f>R25*K88</f>
        <v>0.82486249999999994</v>
      </c>
      <c r="U25" s="165"/>
      <c r="V25" s="124"/>
      <c r="W25" s="121"/>
      <c r="X25" s="125"/>
      <c r="Y25" s="163"/>
      <c r="Z25" s="165"/>
      <c r="AA25" s="117" t="s">
        <v>88</v>
      </c>
      <c r="AB25" s="528">
        <v>50</v>
      </c>
      <c r="AC25" s="541" t="s">
        <v>73</v>
      </c>
      <c r="AD25" s="151">
        <f>AB25*K88</f>
        <v>7.4987500000000002</v>
      </c>
      <c r="AE25" s="123"/>
      <c r="AF25" s="395"/>
      <c r="AG25" s="166"/>
      <c r="AH25" s="20"/>
      <c r="AI25" s="3"/>
      <c r="AJ25" s="3"/>
      <c r="AL25" s="280"/>
      <c r="AM25" s="173"/>
    </row>
    <row r="26" spans="1:39" ht="15.95" customHeight="1" x14ac:dyDescent="0.2">
      <c r="A26" s="734"/>
      <c r="B26" s="92" t="s">
        <v>135</v>
      </c>
      <c r="C26" s="374" t="s">
        <v>132</v>
      </c>
      <c r="D26" s="619"/>
      <c r="E26" s="619"/>
      <c r="F26" s="757"/>
      <c r="G26" s="751"/>
      <c r="H26" s="816"/>
      <c r="I26" s="820"/>
      <c r="J26" s="818"/>
      <c r="K26" s="657"/>
      <c r="L26" s="658"/>
      <c r="M26" s="386"/>
      <c r="N26" s="339"/>
      <c r="O26" s="159"/>
      <c r="P26" s="159"/>
      <c r="Q26" s="361" t="s">
        <v>87</v>
      </c>
      <c r="R26" s="520">
        <v>14.3</v>
      </c>
      <c r="S26" s="535" t="s">
        <v>73</v>
      </c>
      <c r="T26" s="151">
        <f>R26*K88</f>
        <v>2.1446425000000002</v>
      </c>
      <c r="U26" s="165"/>
      <c r="V26" s="124"/>
      <c r="W26" s="121"/>
      <c r="X26" s="125"/>
      <c r="Y26" s="163"/>
      <c r="Z26" s="165"/>
      <c r="AA26" s="117" t="s">
        <v>89</v>
      </c>
      <c r="AB26" s="528">
        <v>4</v>
      </c>
      <c r="AC26" s="541" t="s">
        <v>73</v>
      </c>
      <c r="AD26" s="151">
        <f>AB26*K88</f>
        <v>0.59989999999999999</v>
      </c>
      <c r="AE26" s="123"/>
      <c r="AF26" s="396"/>
      <c r="AG26" s="203"/>
      <c r="AH26" s="257"/>
      <c r="AI26" s="147"/>
      <c r="AJ26" s="3"/>
      <c r="AL26" s="280"/>
      <c r="AM26" s="173"/>
    </row>
    <row r="27" spans="1:39" ht="15.95" customHeight="1" x14ac:dyDescent="0.2">
      <c r="A27" s="734"/>
      <c r="B27" s="447" t="s">
        <v>136</v>
      </c>
      <c r="C27" s="452" t="s">
        <v>138</v>
      </c>
      <c r="D27" s="619"/>
      <c r="E27" s="619"/>
      <c r="F27" s="757"/>
      <c r="G27" s="751"/>
      <c r="H27" s="816"/>
      <c r="I27" s="820"/>
      <c r="J27" s="818"/>
      <c r="K27" s="657"/>
      <c r="L27" s="658"/>
      <c r="M27" s="386"/>
      <c r="N27" s="339"/>
      <c r="O27" s="440"/>
      <c r="P27" s="440"/>
      <c r="Q27" s="361" t="s">
        <v>117</v>
      </c>
      <c r="R27" s="544">
        <v>62</v>
      </c>
      <c r="S27" s="523" t="s">
        <v>73</v>
      </c>
      <c r="T27" s="524">
        <f>8.32+0.15</f>
        <v>8.4700000000000006</v>
      </c>
      <c r="U27" s="165"/>
      <c r="V27" s="124"/>
      <c r="W27" s="121"/>
      <c r="X27" s="125"/>
      <c r="Y27" s="163"/>
      <c r="Z27" s="165"/>
      <c r="AA27" s="117"/>
      <c r="AB27" s="528"/>
      <c r="AC27" s="541"/>
      <c r="AD27" s="151"/>
      <c r="AE27" s="123"/>
      <c r="AF27" s="396"/>
      <c r="AG27" s="203"/>
      <c r="AH27" s="257"/>
      <c r="AI27" s="147"/>
      <c r="AJ27" s="514"/>
      <c r="AL27" s="280"/>
      <c r="AM27" s="173"/>
    </row>
    <row r="28" spans="1:39" ht="15.95" customHeight="1" x14ac:dyDescent="0.2">
      <c r="A28" s="734"/>
      <c r="B28" s="92"/>
      <c r="C28" s="374"/>
      <c r="D28" s="619"/>
      <c r="E28" s="619"/>
      <c r="F28" s="757"/>
      <c r="G28" s="751"/>
      <c r="H28" s="816"/>
      <c r="I28" s="820"/>
      <c r="J28" s="818"/>
      <c r="K28" s="657"/>
      <c r="L28" s="658"/>
      <c r="M28" s="386"/>
      <c r="N28" s="339"/>
      <c r="O28" s="440"/>
      <c r="P28" s="440"/>
      <c r="Q28" s="361" t="s">
        <v>118</v>
      </c>
      <c r="R28" s="520">
        <v>5</v>
      </c>
      <c r="S28" s="535" t="s">
        <v>73</v>
      </c>
      <c r="T28" s="151">
        <f>R28*K88</f>
        <v>0.74987499999999996</v>
      </c>
      <c r="U28" s="165"/>
      <c r="V28" s="124"/>
      <c r="W28" s="121"/>
      <c r="X28" s="125"/>
      <c r="Y28" s="163"/>
      <c r="Z28" s="165"/>
      <c r="AA28" s="117"/>
      <c r="AB28" s="528"/>
      <c r="AC28" s="541"/>
      <c r="AD28" s="151"/>
      <c r="AE28" s="123"/>
      <c r="AF28" s="396"/>
      <c r="AG28" s="203"/>
      <c r="AH28" s="257"/>
      <c r="AI28" s="147"/>
      <c r="AJ28" s="514"/>
      <c r="AL28" s="280"/>
      <c r="AM28" s="173"/>
    </row>
    <row r="29" spans="1:39" ht="15.95" customHeight="1" x14ac:dyDescent="0.2">
      <c r="A29" s="734"/>
      <c r="B29" s="447"/>
      <c r="C29" s="375"/>
      <c r="D29" s="619"/>
      <c r="E29" s="619"/>
      <c r="F29" s="757"/>
      <c r="G29" s="751"/>
      <c r="H29" s="816"/>
      <c r="I29" s="820"/>
      <c r="J29" s="818"/>
      <c r="K29" s="657"/>
      <c r="L29" s="711"/>
      <c r="M29" s="386"/>
      <c r="N29" s="339"/>
      <c r="O29" s="159"/>
      <c r="P29" s="159"/>
      <c r="Q29" s="361" t="s">
        <v>91</v>
      </c>
      <c r="R29" s="364">
        <v>28.56</v>
      </c>
      <c r="S29" s="515" t="s">
        <v>73</v>
      </c>
      <c r="T29" s="368">
        <v>3.9</v>
      </c>
      <c r="U29" s="165"/>
      <c r="V29" s="124"/>
      <c r="W29" s="121"/>
      <c r="X29" s="125"/>
      <c r="Y29" s="163"/>
      <c r="Z29" s="165"/>
      <c r="AA29" s="117"/>
      <c r="AB29" s="121"/>
      <c r="AC29" s="186"/>
      <c r="AD29" s="118"/>
      <c r="AE29" s="123"/>
      <c r="AF29" s="506">
        <f>SUM(R27,R29)</f>
        <v>90.56</v>
      </c>
      <c r="AG29" s="506">
        <f>H24</f>
        <v>43.2</v>
      </c>
      <c r="AH29" s="507">
        <f>SUM(T27,T29,J24)</f>
        <v>55.570000000000007</v>
      </c>
      <c r="AI29" s="460" t="s">
        <v>37</v>
      </c>
      <c r="AJ29" s="3"/>
      <c r="AL29" s="280"/>
      <c r="AM29" s="173"/>
    </row>
    <row r="30" spans="1:39" ht="15.95" customHeight="1" x14ac:dyDescent="0.2">
      <c r="A30" s="734"/>
      <c r="B30" s="11"/>
      <c r="C30" s="27"/>
      <c r="D30" s="620"/>
      <c r="E30" s="620"/>
      <c r="F30" s="757"/>
      <c r="G30" s="752"/>
      <c r="H30" s="816"/>
      <c r="I30" s="821"/>
      <c r="J30" s="818"/>
      <c r="K30" s="715"/>
      <c r="L30" s="716"/>
      <c r="M30" s="389"/>
      <c r="N30" s="341"/>
      <c r="O30" s="157"/>
      <c r="P30" s="157"/>
      <c r="Q30" s="427" t="s">
        <v>194</v>
      </c>
      <c r="R30" s="545">
        <f>176+24</f>
        <v>200</v>
      </c>
      <c r="S30" s="546" t="s">
        <v>73</v>
      </c>
      <c r="T30" s="547">
        <f>R30*K88</f>
        <v>29.995000000000001</v>
      </c>
      <c r="U30" s="158"/>
      <c r="V30" s="132"/>
      <c r="W30" s="133"/>
      <c r="X30" s="134"/>
      <c r="Y30" s="213"/>
      <c r="Z30" s="214"/>
      <c r="AA30" s="128"/>
      <c r="AB30" s="133"/>
      <c r="AC30" s="216"/>
      <c r="AD30" s="129"/>
      <c r="AE30" s="136"/>
      <c r="AF30" s="398">
        <f>SUM(AB24:AB26,R24:R26,R28,R30)</f>
        <v>543.07999999999993</v>
      </c>
      <c r="AG30" s="399">
        <v>0</v>
      </c>
      <c r="AH30" s="400">
        <f>SUM(AD24:AD26,T24:T26,T28,T30)</f>
        <v>81.448423000000005</v>
      </c>
      <c r="AI30" s="459" t="s">
        <v>8</v>
      </c>
      <c r="AJ30" s="16"/>
      <c r="AL30" s="173"/>
      <c r="AM30" s="173"/>
    </row>
    <row r="31" spans="1:39" ht="15.95" customHeight="1" x14ac:dyDescent="0.2">
      <c r="A31" s="733" t="s">
        <v>61</v>
      </c>
      <c r="B31" s="448" t="s">
        <v>119</v>
      </c>
      <c r="C31" s="452" t="s">
        <v>123</v>
      </c>
      <c r="D31" s="620" t="s">
        <v>147</v>
      </c>
      <c r="E31" s="620" t="s">
        <v>122</v>
      </c>
      <c r="F31" s="730"/>
      <c r="G31" s="612">
        <v>1</v>
      </c>
      <c r="H31" s="822">
        <v>47</v>
      </c>
      <c r="I31" s="820" t="s">
        <v>2</v>
      </c>
      <c r="J31" s="815">
        <f>H31</f>
        <v>47</v>
      </c>
      <c r="K31" s="630" t="s">
        <v>93</v>
      </c>
      <c r="L31" s="724"/>
      <c r="M31" s="548">
        <v>34</v>
      </c>
      <c r="N31" s="549" t="s">
        <v>73</v>
      </c>
      <c r="O31" s="410">
        <f>4.57+0.08</f>
        <v>4.6500000000000004</v>
      </c>
      <c r="P31" s="369"/>
      <c r="Q31" s="361" t="s">
        <v>195</v>
      </c>
      <c r="R31" s="364">
        <v>195</v>
      </c>
      <c r="S31" s="512" t="s">
        <v>73</v>
      </c>
      <c r="T31" s="423">
        <v>26.67</v>
      </c>
      <c r="U31" s="372"/>
      <c r="V31" s="141"/>
      <c r="W31" s="138"/>
      <c r="X31" s="139"/>
      <c r="Y31" s="194"/>
      <c r="Z31" s="501"/>
      <c r="AA31" s="141" t="s">
        <v>92</v>
      </c>
      <c r="AB31" s="528">
        <v>20</v>
      </c>
      <c r="AC31" s="530" t="s">
        <v>73</v>
      </c>
      <c r="AD31" s="151">
        <f>AB31*K88</f>
        <v>2.9994999999999998</v>
      </c>
      <c r="AE31" s="123"/>
      <c r="AF31" s="565" t="s">
        <v>73</v>
      </c>
      <c r="AG31" s="462" t="s">
        <v>2</v>
      </c>
      <c r="AH31" s="148" t="s">
        <v>2</v>
      </c>
      <c r="AI31" s="109"/>
      <c r="AJ31" s="19"/>
      <c r="AL31" s="280"/>
      <c r="AM31" s="173"/>
    </row>
    <row r="32" spans="1:39" ht="15.95" customHeight="1" x14ac:dyDescent="0.2">
      <c r="A32" s="734"/>
      <c r="B32" s="92" t="s">
        <v>120</v>
      </c>
      <c r="C32" s="93" t="s">
        <v>145</v>
      </c>
      <c r="D32" s="729"/>
      <c r="E32" s="729"/>
      <c r="F32" s="731"/>
      <c r="G32" s="613"/>
      <c r="H32" s="823"/>
      <c r="I32" s="820"/>
      <c r="J32" s="818"/>
      <c r="K32" s="630" t="s">
        <v>94</v>
      </c>
      <c r="L32" s="724"/>
      <c r="M32" s="548">
        <v>12</v>
      </c>
      <c r="N32" s="549" t="s">
        <v>73</v>
      </c>
      <c r="O32" s="410">
        <f>1.61+0.03</f>
        <v>1.6400000000000001</v>
      </c>
      <c r="P32" s="371"/>
      <c r="Q32" s="361" t="s">
        <v>116</v>
      </c>
      <c r="R32" s="543">
        <v>20</v>
      </c>
      <c r="S32" s="535" t="s">
        <v>73</v>
      </c>
      <c r="T32" s="533">
        <f>R32*K88</f>
        <v>2.9994999999999998</v>
      </c>
      <c r="U32" s="172"/>
      <c r="V32" s="483"/>
      <c r="W32" s="477"/>
      <c r="X32" s="475"/>
      <c r="Y32" s="476"/>
      <c r="Z32" s="502"/>
      <c r="AA32" s="403" t="s">
        <v>95</v>
      </c>
      <c r="AB32" s="550">
        <v>150</v>
      </c>
      <c r="AC32" s="530" t="s">
        <v>73</v>
      </c>
      <c r="AD32" s="151">
        <f>AB32*K88</f>
        <v>22.49625</v>
      </c>
      <c r="AE32" s="123"/>
      <c r="AF32" s="395"/>
      <c r="AG32" s="166"/>
      <c r="AL32" s="280"/>
      <c r="AM32" s="173"/>
    </row>
    <row r="33" spans="1:39" ht="15.95" customHeight="1" x14ac:dyDescent="0.2">
      <c r="A33" s="734"/>
      <c r="B33" s="92" t="s">
        <v>121</v>
      </c>
      <c r="C33" s="374" t="s">
        <v>124</v>
      </c>
      <c r="D33" s="729"/>
      <c r="E33" s="729"/>
      <c r="F33" s="731"/>
      <c r="G33" s="613"/>
      <c r="H33" s="823"/>
      <c r="I33" s="820"/>
      <c r="J33" s="818"/>
      <c r="K33" s="657" t="s">
        <v>96</v>
      </c>
      <c r="L33" s="658"/>
      <c r="M33" s="548">
        <v>30</v>
      </c>
      <c r="N33" s="549" t="s">
        <v>73</v>
      </c>
      <c r="O33" s="410">
        <f>4.03+0.07</f>
        <v>4.1000000000000005</v>
      </c>
      <c r="P33" s="371"/>
      <c r="Q33" s="361" t="s">
        <v>110</v>
      </c>
      <c r="R33" s="364">
        <v>160.18</v>
      </c>
      <c r="S33" s="515" t="s">
        <v>73</v>
      </c>
      <c r="T33" s="423">
        <v>21.92</v>
      </c>
      <c r="U33" s="172"/>
      <c r="V33" s="124"/>
      <c r="W33" s="121"/>
      <c r="X33" s="125"/>
      <c r="Y33" s="163"/>
      <c r="Z33" s="503"/>
      <c r="AA33" s="181"/>
      <c r="AB33" s="121"/>
      <c r="AC33" s="125"/>
      <c r="AD33" s="163"/>
      <c r="AE33" s="123"/>
      <c r="AF33" s="506"/>
      <c r="AG33" s="508"/>
      <c r="AH33" s="507"/>
      <c r="AI33" s="460"/>
      <c r="AL33" s="280"/>
      <c r="AM33" s="173"/>
    </row>
    <row r="34" spans="1:39" ht="15.95" customHeight="1" x14ac:dyDescent="0.2">
      <c r="A34" s="771"/>
      <c r="B34" s="92" t="s">
        <v>129</v>
      </c>
      <c r="C34" s="374"/>
      <c r="D34" s="618"/>
      <c r="E34" s="618"/>
      <c r="F34" s="731"/>
      <c r="G34" s="613"/>
      <c r="H34" s="823"/>
      <c r="I34" s="820"/>
      <c r="J34" s="818"/>
      <c r="K34" s="657" t="s">
        <v>98</v>
      </c>
      <c r="L34" s="807"/>
      <c r="M34" s="388">
        <v>10</v>
      </c>
      <c r="N34" s="294" t="s">
        <v>73</v>
      </c>
      <c r="O34" s="533">
        <f>M34*K88</f>
        <v>1.4997499999999999</v>
      </c>
      <c r="P34" s="513"/>
      <c r="Q34" s="206"/>
      <c r="R34" s="362"/>
      <c r="S34" s="170"/>
      <c r="T34" s="440"/>
      <c r="U34" s="172"/>
      <c r="V34" s="124"/>
      <c r="W34" s="121"/>
      <c r="X34" s="125"/>
      <c r="Y34" s="163"/>
      <c r="Z34" s="503"/>
      <c r="AA34" s="181"/>
      <c r="AB34" s="121"/>
      <c r="AC34" s="125"/>
      <c r="AD34" s="163"/>
      <c r="AE34" s="123"/>
      <c r="AF34" s="506"/>
      <c r="AG34" s="508"/>
      <c r="AH34" s="507"/>
      <c r="AI34" s="460"/>
      <c r="AL34" s="280"/>
      <c r="AM34" s="173"/>
    </row>
    <row r="35" spans="1:39" ht="15.95" customHeight="1" x14ac:dyDescent="0.2">
      <c r="A35" s="771"/>
      <c r="B35" s="92"/>
      <c r="C35" s="374"/>
      <c r="D35" s="618"/>
      <c r="E35" s="618"/>
      <c r="F35" s="731"/>
      <c r="G35" s="613"/>
      <c r="H35" s="823"/>
      <c r="I35" s="820"/>
      <c r="J35" s="818"/>
      <c r="K35" s="657" t="s">
        <v>97</v>
      </c>
      <c r="L35" s="807"/>
      <c r="M35" s="548">
        <v>33</v>
      </c>
      <c r="N35" s="549" t="s">
        <v>73</v>
      </c>
      <c r="O35" s="410">
        <f>4.44+0.08</f>
        <v>4.5200000000000005</v>
      </c>
      <c r="P35" s="513"/>
      <c r="Q35" s="206"/>
      <c r="R35" s="362"/>
      <c r="S35" s="170"/>
      <c r="T35" s="440"/>
      <c r="U35" s="172"/>
      <c r="V35" s="124"/>
      <c r="W35" s="121"/>
      <c r="X35" s="125"/>
      <c r="Y35" s="163"/>
      <c r="Z35" s="503"/>
      <c r="AA35" s="181"/>
      <c r="AB35" s="121"/>
      <c r="AC35" s="125"/>
      <c r="AD35" s="163"/>
      <c r="AE35" s="123"/>
      <c r="AF35" s="506">
        <f>SUM(R31,R33,M31:M33,M35:M36)</f>
        <v>513.18000000000006</v>
      </c>
      <c r="AG35" s="506">
        <f>H31</f>
        <v>47</v>
      </c>
      <c r="AH35" s="507">
        <f>SUM(T31,T33,O31:O33,O35:O36,J31)</f>
        <v>117.2</v>
      </c>
      <c r="AI35" s="460" t="s">
        <v>37</v>
      </c>
      <c r="AL35" s="280"/>
      <c r="AM35" s="173"/>
    </row>
    <row r="36" spans="1:39" ht="15.95" customHeight="1" x14ac:dyDescent="0.2">
      <c r="A36" s="771"/>
      <c r="B36" s="447"/>
      <c r="C36" s="22"/>
      <c r="D36" s="618"/>
      <c r="E36" s="618"/>
      <c r="F36" s="732"/>
      <c r="G36" s="614"/>
      <c r="H36" s="824"/>
      <c r="I36" s="820"/>
      <c r="J36" s="825"/>
      <c r="K36" s="657" t="s">
        <v>99</v>
      </c>
      <c r="L36" s="711"/>
      <c r="M36" s="385">
        <v>49</v>
      </c>
      <c r="N36" s="343" t="s">
        <v>73</v>
      </c>
      <c r="O36" s="423">
        <v>6.7</v>
      </c>
      <c r="P36" s="183"/>
      <c r="Q36" s="206"/>
      <c r="R36" s="362"/>
      <c r="S36" s="170"/>
      <c r="T36" s="159"/>
      <c r="U36" s="172"/>
      <c r="V36" s="484"/>
      <c r="W36" s="121"/>
      <c r="X36" s="125"/>
      <c r="Y36" s="163"/>
      <c r="Z36" s="503"/>
      <c r="AA36" s="143"/>
      <c r="AB36" s="121"/>
      <c r="AC36" s="125"/>
      <c r="AD36" s="163"/>
      <c r="AE36" s="123"/>
      <c r="AF36" s="398">
        <f>SUM(AB31:AB32,R32,M34)</f>
        <v>200</v>
      </c>
      <c r="AG36" s="399">
        <v>0</v>
      </c>
      <c r="AH36" s="400">
        <f>SUM(AD31:AD32,T32,O34)</f>
        <v>29.995000000000001</v>
      </c>
      <c r="AI36" s="459" t="s">
        <v>8</v>
      </c>
      <c r="AL36" s="280"/>
      <c r="AM36" s="173"/>
    </row>
    <row r="37" spans="1:39" ht="15.95" customHeight="1" x14ac:dyDescent="0.2">
      <c r="A37" s="733" t="s">
        <v>62</v>
      </c>
      <c r="B37" s="448" t="s">
        <v>125</v>
      </c>
      <c r="C37" s="431" t="s">
        <v>131</v>
      </c>
      <c r="D37" s="618" t="s">
        <v>148</v>
      </c>
      <c r="E37" s="618" t="s">
        <v>130</v>
      </c>
      <c r="F37" s="730"/>
      <c r="G37" s="612">
        <v>1</v>
      </c>
      <c r="H37" s="822">
        <v>30.6</v>
      </c>
      <c r="I37" s="819" t="s">
        <v>2</v>
      </c>
      <c r="J37" s="815">
        <f>H37</f>
        <v>30.6</v>
      </c>
      <c r="K37" s="608" t="s">
        <v>100</v>
      </c>
      <c r="L37" s="784"/>
      <c r="M37" s="387">
        <v>60</v>
      </c>
      <c r="N37" s="394" t="s">
        <v>73</v>
      </c>
      <c r="O37" s="422">
        <v>8.2100000000000009</v>
      </c>
      <c r="P37" s="376"/>
      <c r="Q37" s="384" t="s">
        <v>196</v>
      </c>
      <c r="R37" s="510">
        <f>151</f>
        <v>151</v>
      </c>
      <c r="S37" s="511" t="s">
        <v>73</v>
      </c>
      <c r="T37" s="422">
        <v>20.66</v>
      </c>
      <c r="U37" s="490"/>
      <c r="V37" s="141" t="s">
        <v>102</v>
      </c>
      <c r="W37" s="551">
        <v>400</v>
      </c>
      <c r="X37" s="552" t="s">
        <v>73</v>
      </c>
      <c r="Y37" s="553">
        <f>53.89+0.94</f>
        <v>54.83</v>
      </c>
      <c r="Z37" s="504"/>
      <c r="AA37" s="494"/>
      <c r="AB37" s="138"/>
      <c r="AC37" s="139"/>
      <c r="AD37" s="140"/>
      <c r="AE37" s="200"/>
      <c r="AF37" s="565" t="s">
        <v>73</v>
      </c>
      <c r="AG37" s="462" t="s">
        <v>2</v>
      </c>
      <c r="AH37" s="148" t="s">
        <v>2</v>
      </c>
      <c r="AI37" s="109"/>
      <c r="AJ37" s="19"/>
      <c r="AL37" s="280"/>
      <c r="AM37" s="173"/>
    </row>
    <row r="38" spans="1:39" ht="15.95" customHeight="1" x14ac:dyDescent="0.2">
      <c r="A38" s="734"/>
      <c r="B38" s="92" t="s">
        <v>126</v>
      </c>
      <c r="C38" s="93" t="s">
        <v>165</v>
      </c>
      <c r="D38" s="619"/>
      <c r="E38" s="619"/>
      <c r="F38" s="731"/>
      <c r="G38" s="613"/>
      <c r="H38" s="823"/>
      <c r="I38" s="820"/>
      <c r="J38" s="818"/>
      <c r="K38" s="657"/>
      <c r="L38" s="658"/>
      <c r="M38" s="480"/>
      <c r="N38" s="481"/>
      <c r="O38" s="463"/>
      <c r="P38" s="377"/>
      <c r="Q38" s="361" t="s">
        <v>108</v>
      </c>
      <c r="R38" s="543">
        <v>10</v>
      </c>
      <c r="S38" s="535" t="s">
        <v>73</v>
      </c>
      <c r="T38" s="533">
        <f>R38*K88</f>
        <v>1.4997499999999999</v>
      </c>
      <c r="U38" s="402"/>
      <c r="V38" s="361" t="s">
        <v>101</v>
      </c>
      <c r="W38" s="528">
        <v>30</v>
      </c>
      <c r="X38" s="530" t="s">
        <v>73</v>
      </c>
      <c r="Y38" s="151">
        <f>W38*K88</f>
        <v>4.49925</v>
      </c>
      <c r="Z38" s="352"/>
      <c r="AA38" s="117"/>
      <c r="AB38" s="195"/>
      <c r="AC38" s="186"/>
      <c r="AD38" s="118"/>
      <c r="AE38" s="123"/>
      <c r="AF38" s="395"/>
      <c r="AG38" s="166"/>
      <c r="AL38" s="280"/>
      <c r="AM38" s="173"/>
    </row>
    <row r="39" spans="1:39" ht="15.95" customHeight="1" x14ac:dyDescent="0.2">
      <c r="A39" s="734"/>
      <c r="B39" s="92" t="s">
        <v>127</v>
      </c>
      <c r="C39" s="374" t="s">
        <v>132</v>
      </c>
      <c r="D39" s="619"/>
      <c r="E39" s="619"/>
      <c r="F39" s="731"/>
      <c r="G39" s="613"/>
      <c r="H39" s="823"/>
      <c r="I39" s="820"/>
      <c r="J39" s="818"/>
      <c r="K39" s="657"/>
      <c r="L39" s="658"/>
      <c r="M39" s="386"/>
      <c r="N39" s="478"/>
      <c r="O39" s="159"/>
      <c r="P39" s="159"/>
      <c r="Q39" s="206"/>
      <c r="R39" s="362"/>
      <c r="S39" s="170"/>
      <c r="T39" s="159"/>
      <c r="U39" s="172"/>
      <c r="V39" s="117"/>
      <c r="W39" s="473"/>
      <c r="X39" s="426"/>
      <c r="Y39" s="474"/>
      <c r="Z39" s="352"/>
      <c r="AA39" s="117"/>
      <c r="AB39" s="195"/>
      <c r="AC39" s="186"/>
      <c r="AD39" s="118"/>
      <c r="AE39" s="123"/>
      <c r="AF39" s="506">
        <f>SUM(W37,R37,M37)</f>
        <v>611</v>
      </c>
      <c r="AG39" s="506">
        <f>H37</f>
        <v>30.6</v>
      </c>
      <c r="AH39" s="507">
        <f>SUM(Y37,T37,O37,J37)</f>
        <v>114.29999999999998</v>
      </c>
      <c r="AI39" s="460" t="s">
        <v>37</v>
      </c>
      <c r="AL39" s="280"/>
      <c r="AM39" s="173"/>
    </row>
    <row r="40" spans="1:39" ht="15.95" customHeight="1" x14ac:dyDescent="0.2">
      <c r="A40" s="734"/>
      <c r="B40" s="447" t="s">
        <v>128</v>
      </c>
      <c r="C40" s="466"/>
      <c r="D40" s="620"/>
      <c r="E40" s="620"/>
      <c r="F40" s="732"/>
      <c r="G40" s="614"/>
      <c r="H40" s="824"/>
      <c r="I40" s="821"/>
      <c r="J40" s="825"/>
      <c r="K40" s="715"/>
      <c r="L40" s="716"/>
      <c r="M40" s="390"/>
      <c r="N40" s="482"/>
      <c r="O40" s="157"/>
      <c r="P40" s="184"/>
      <c r="Q40" s="210"/>
      <c r="R40" s="349"/>
      <c r="S40" s="156"/>
      <c r="T40" s="157"/>
      <c r="U40" s="158"/>
      <c r="V40" s="201"/>
      <c r="W40" s="353"/>
      <c r="X40" s="354"/>
      <c r="Y40" s="355"/>
      <c r="Z40" s="356"/>
      <c r="AA40" s="128"/>
      <c r="AB40" s="202"/>
      <c r="AC40" s="135"/>
      <c r="AD40" s="129"/>
      <c r="AE40" s="136"/>
      <c r="AF40" s="398">
        <f>SUM(W38,R38)</f>
        <v>40</v>
      </c>
      <c r="AG40" s="399">
        <v>0</v>
      </c>
      <c r="AH40" s="400">
        <f>SUM(Y38,T38)</f>
        <v>5.9989999999999997</v>
      </c>
      <c r="AI40" s="459" t="s">
        <v>8</v>
      </c>
      <c r="AL40" s="173"/>
      <c r="AM40" s="173"/>
    </row>
    <row r="41" spans="1:39" ht="15.95" customHeight="1" x14ac:dyDescent="0.2">
      <c r="A41" s="786" t="s">
        <v>63</v>
      </c>
      <c r="B41" s="448" t="s">
        <v>149</v>
      </c>
      <c r="C41" s="431" t="s">
        <v>153</v>
      </c>
      <c r="D41" s="619" t="s">
        <v>139</v>
      </c>
      <c r="E41" s="619" t="s">
        <v>122</v>
      </c>
      <c r="F41" s="787"/>
      <c r="G41" s="612">
        <v>1</v>
      </c>
      <c r="H41" s="758">
        <f>80.79/3</f>
        <v>26.930000000000003</v>
      </c>
      <c r="I41" s="783" t="s">
        <v>2</v>
      </c>
      <c r="J41" s="717">
        <f>H41</f>
        <v>26.930000000000003</v>
      </c>
      <c r="K41" s="630" t="s">
        <v>103</v>
      </c>
      <c r="L41" s="724"/>
      <c r="M41" s="388">
        <v>0</v>
      </c>
      <c r="N41" s="294" t="s">
        <v>73</v>
      </c>
      <c r="O41" s="533">
        <v>0</v>
      </c>
      <c r="P41" s="183"/>
      <c r="Q41" s="384" t="s">
        <v>197</v>
      </c>
      <c r="R41" s="522">
        <v>136</v>
      </c>
      <c r="S41" s="595" t="s">
        <v>73</v>
      </c>
      <c r="T41" s="410">
        <f>18.32+0.32</f>
        <v>18.64</v>
      </c>
      <c r="U41" s="172"/>
      <c r="V41" s="357"/>
      <c r="W41" s="121"/>
      <c r="X41" s="125"/>
      <c r="Y41" s="118"/>
      <c r="Z41" s="154"/>
      <c r="AA41" s="485"/>
      <c r="AB41" s="161"/>
      <c r="AC41" s="486"/>
      <c r="AD41" s="163"/>
      <c r="AE41" s="169"/>
      <c r="AF41" s="565" t="s">
        <v>73</v>
      </c>
      <c r="AG41" s="462" t="s">
        <v>2</v>
      </c>
      <c r="AH41" s="148" t="s">
        <v>2</v>
      </c>
      <c r="AI41" s="109"/>
      <c r="AJ41" s="19"/>
      <c r="AL41" s="280"/>
      <c r="AM41" s="173"/>
    </row>
    <row r="42" spans="1:39" ht="15.95" customHeight="1" x14ac:dyDescent="0.2">
      <c r="A42" s="606"/>
      <c r="B42" s="92" t="s">
        <v>150</v>
      </c>
      <c r="C42" s="93" t="s">
        <v>179</v>
      </c>
      <c r="D42" s="619"/>
      <c r="E42" s="619"/>
      <c r="F42" s="787"/>
      <c r="G42" s="613"/>
      <c r="H42" s="758"/>
      <c r="I42" s="783"/>
      <c r="J42" s="718"/>
      <c r="K42" s="657" t="s">
        <v>105</v>
      </c>
      <c r="L42" s="711"/>
      <c r="M42" s="388">
        <v>12</v>
      </c>
      <c r="N42" s="294" t="s">
        <v>73</v>
      </c>
      <c r="O42" s="533">
        <f>M42*K88</f>
        <v>1.7997000000000001</v>
      </c>
      <c r="P42" s="159"/>
      <c r="Q42" s="361" t="s">
        <v>109</v>
      </c>
      <c r="R42" s="543">
        <v>10</v>
      </c>
      <c r="S42" s="535" t="s">
        <v>73</v>
      </c>
      <c r="T42" s="533">
        <f>R42*K88</f>
        <v>1.4997499999999999</v>
      </c>
      <c r="U42" s="172"/>
      <c r="V42" s="428"/>
      <c r="W42" s="392"/>
      <c r="X42" s="393"/>
      <c r="Y42" s="368"/>
      <c r="Z42" s="154"/>
      <c r="AA42" s="299"/>
      <c r="AB42" s="300"/>
      <c r="AC42" s="301"/>
      <c r="AD42" s="293"/>
      <c r="AE42" s="302"/>
      <c r="AF42" s="395"/>
      <c r="AG42" s="166"/>
      <c r="AL42" s="280"/>
      <c r="AM42" s="173"/>
    </row>
    <row r="43" spans="1:39" ht="15.95" customHeight="1" x14ac:dyDescent="0.2">
      <c r="A43" s="606"/>
      <c r="B43" s="559" t="s">
        <v>151</v>
      </c>
      <c r="C43" s="374" t="s">
        <v>154</v>
      </c>
      <c r="D43" s="619"/>
      <c r="E43" s="619"/>
      <c r="F43" s="787"/>
      <c r="G43" s="613"/>
      <c r="H43" s="758"/>
      <c r="I43" s="783"/>
      <c r="J43" s="718"/>
      <c r="K43" s="657" t="s">
        <v>107</v>
      </c>
      <c r="L43" s="711"/>
      <c r="M43" s="385">
        <v>390.74</v>
      </c>
      <c r="N43" s="343" t="s">
        <v>73</v>
      </c>
      <c r="O43" s="423">
        <v>53.46</v>
      </c>
      <c r="P43" s="159"/>
      <c r="Q43" s="361" t="s">
        <v>104</v>
      </c>
      <c r="R43" s="543">
        <f>65+5</f>
        <v>70</v>
      </c>
      <c r="S43" s="535" t="s">
        <v>73</v>
      </c>
      <c r="T43" s="533">
        <f>R43*K88</f>
        <v>10.498250000000001</v>
      </c>
      <c r="U43" s="172"/>
      <c r="V43" s="428"/>
      <c r="W43" s="429"/>
      <c r="X43" s="430"/>
      <c r="Y43" s="293"/>
      <c r="Z43" s="378"/>
      <c r="AA43" s="28"/>
      <c r="AB43" s="161"/>
      <c r="AC43" s="186"/>
      <c r="AD43" s="163"/>
      <c r="AE43" s="169"/>
      <c r="AF43" s="506">
        <f>SUM(W37,R37,M37)</f>
        <v>611</v>
      </c>
      <c r="AG43" s="506">
        <f>H41</f>
        <v>26.930000000000003</v>
      </c>
      <c r="AH43" s="507">
        <f>SUM(T41,T44,O43,J41)</f>
        <v>157.96</v>
      </c>
      <c r="AI43" s="460" t="s">
        <v>37</v>
      </c>
      <c r="AL43" s="280"/>
      <c r="AM43" s="173"/>
    </row>
    <row r="44" spans="1:39" ht="15.95" customHeight="1" x14ac:dyDescent="0.2">
      <c r="A44" s="606"/>
      <c r="B44" s="447" t="s">
        <v>152</v>
      </c>
      <c r="C44" s="375"/>
      <c r="D44" s="619"/>
      <c r="E44" s="619"/>
      <c r="F44" s="787"/>
      <c r="G44" s="614"/>
      <c r="H44" s="758"/>
      <c r="I44" s="783"/>
      <c r="J44" s="719"/>
      <c r="K44" s="657"/>
      <c r="L44" s="711"/>
      <c r="M44" s="386"/>
      <c r="N44" s="495"/>
      <c r="O44" s="179"/>
      <c r="P44" s="159"/>
      <c r="Q44" s="361" t="s">
        <v>106</v>
      </c>
      <c r="R44" s="364">
        <v>430.74</v>
      </c>
      <c r="S44" s="512" t="s">
        <v>73</v>
      </c>
      <c r="T44" s="423">
        <v>58.93</v>
      </c>
      <c r="U44" s="172"/>
      <c r="V44" s="207"/>
      <c r="W44" s="161"/>
      <c r="X44" s="162"/>
      <c r="Y44" s="163"/>
      <c r="Z44" s="165"/>
      <c r="AA44" s="28"/>
      <c r="AB44" s="161"/>
      <c r="AC44" s="186"/>
      <c r="AD44" s="163"/>
      <c r="AE44" s="169"/>
      <c r="AF44" s="398">
        <f>SUM(R42:R43,M41:M42)</f>
        <v>92</v>
      </c>
      <c r="AG44" s="399">
        <v>0</v>
      </c>
      <c r="AH44" s="400">
        <f>SUM(T42:T43,O41:O42)</f>
        <v>13.797700000000001</v>
      </c>
      <c r="AI44" s="459" t="s">
        <v>8</v>
      </c>
      <c r="AJ44" s="149"/>
      <c r="AL44" s="173"/>
      <c r="AM44" s="173"/>
    </row>
    <row r="45" spans="1:39" ht="15.95" customHeight="1" x14ac:dyDescent="0.2">
      <c r="A45" s="605" t="s">
        <v>64</v>
      </c>
      <c r="B45" s="448" t="s">
        <v>149</v>
      </c>
      <c r="C45" s="431" t="s">
        <v>153</v>
      </c>
      <c r="D45" s="618" t="s">
        <v>139</v>
      </c>
      <c r="E45" s="618" t="s">
        <v>122</v>
      </c>
      <c r="F45" s="756"/>
      <c r="G45" s="750">
        <v>1</v>
      </c>
      <c r="H45" s="774">
        <v>26.93</v>
      </c>
      <c r="I45" s="782" t="s">
        <v>2</v>
      </c>
      <c r="J45" s="717">
        <f>H45</f>
        <v>26.93</v>
      </c>
      <c r="K45" s="776" t="s">
        <v>168</v>
      </c>
      <c r="L45" s="777"/>
      <c r="M45" s="539">
        <v>0</v>
      </c>
      <c r="N45" s="557" t="s">
        <v>73</v>
      </c>
      <c r="O45" s="540">
        <v>0</v>
      </c>
      <c r="P45" s="373"/>
      <c r="Q45" s="384"/>
      <c r="R45" s="363"/>
      <c r="S45" s="464"/>
      <c r="T45" s="185"/>
      <c r="U45" s="196"/>
      <c r="V45" s="432"/>
      <c r="W45" s="208"/>
      <c r="X45" s="424"/>
      <c r="Y45" s="194"/>
      <c r="Z45" s="199"/>
      <c r="AA45" s="141"/>
      <c r="AB45" s="493"/>
      <c r="AC45" s="139"/>
      <c r="AD45" s="140"/>
      <c r="AE45" s="311"/>
      <c r="AF45" s="565" t="s">
        <v>73</v>
      </c>
      <c r="AG45" s="462" t="s">
        <v>2</v>
      </c>
      <c r="AH45" s="148" t="s">
        <v>2</v>
      </c>
      <c r="AI45" s="109"/>
      <c r="AJ45" s="19"/>
      <c r="AL45" s="280"/>
      <c r="AM45" s="173"/>
    </row>
    <row r="46" spans="1:39" ht="15.95" customHeight="1" x14ac:dyDescent="0.2">
      <c r="A46" s="606"/>
      <c r="B46" s="92" t="s">
        <v>150</v>
      </c>
      <c r="C46" s="93" t="s">
        <v>179</v>
      </c>
      <c r="D46" s="619"/>
      <c r="E46" s="619"/>
      <c r="F46" s="757"/>
      <c r="G46" s="751"/>
      <c r="H46" s="758"/>
      <c r="I46" s="783"/>
      <c r="J46" s="718"/>
      <c r="K46" s="655"/>
      <c r="L46" s="794"/>
      <c r="M46" s="385"/>
      <c r="N46" s="343"/>
      <c r="O46" s="159"/>
      <c r="P46" s="171"/>
      <c r="Q46" s="206"/>
      <c r="R46" s="362"/>
      <c r="S46" s="170"/>
      <c r="T46" s="159"/>
      <c r="U46" s="172"/>
      <c r="V46" s="181"/>
      <c r="W46" s="121"/>
      <c r="X46" s="125"/>
      <c r="Y46" s="163"/>
      <c r="Z46" s="165"/>
      <c r="AA46" s="485"/>
      <c r="AB46" s="161"/>
      <c r="AC46" s="486"/>
      <c r="AD46" s="163"/>
      <c r="AE46" s="169"/>
      <c r="AF46" s="395"/>
      <c r="AG46" s="166"/>
      <c r="AL46" s="280"/>
      <c r="AM46" s="173"/>
    </row>
    <row r="47" spans="1:39" ht="15.95" customHeight="1" x14ac:dyDescent="0.2">
      <c r="A47" s="606"/>
      <c r="B47" s="559" t="s">
        <v>151</v>
      </c>
      <c r="C47" s="374" t="s">
        <v>154</v>
      </c>
      <c r="D47" s="619"/>
      <c r="E47" s="619"/>
      <c r="F47" s="757"/>
      <c r="G47" s="751"/>
      <c r="H47" s="758"/>
      <c r="I47" s="783"/>
      <c r="J47" s="718"/>
      <c r="K47" s="655"/>
      <c r="L47" s="656"/>
      <c r="M47" s="385"/>
      <c r="N47" s="343"/>
      <c r="O47" s="159"/>
      <c r="P47" s="159"/>
      <c r="Q47" s="206"/>
      <c r="R47" s="362"/>
      <c r="S47" s="170"/>
      <c r="T47" s="159"/>
      <c r="U47" s="172"/>
      <c r="V47" s="160"/>
      <c r="W47" s="121"/>
      <c r="X47" s="162"/>
      <c r="Y47" s="163"/>
      <c r="Z47" s="165"/>
      <c r="AA47" s="191"/>
      <c r="AB47" s="161"/>
      <c r="AC47" s="186"/>
      <c r="AD47" s="163"/>
      <c r="AE47" s="169"/>
      <c r="AF47" s="395"/>
      <c r="AG47" s="166"/>
      <c r="AL47" s="280"/>
      <c r="AM47" s="173"/>
    </row>
    <row r="48" spans="1:39" ht="15.95" customHeight="1" x14ac:dyDescent="0.2">
      <c r="A48" s="606"/>
      <c r="B48" s="447" t="s">
        <v>152</v>
      </c>
      <c r="C48" s="375"/>
      <c r="D48" s="619"/>
      <c r="E48" s="619"/>
      <c r="F48" s="757"/>
      <c r="G48" s="751"/>
      <c r="H48" s="758"/>
      <c r="I48" s="783"/>
      <c r="J48" s="718"/>
      <c r="K48" s="655"/>
      <c r="L48" s="656"/>
      <c r="M48" s="385"/>
      <c r="N48" s="343"/>
      <c r="O48" s="159"/>
      <c r="P48" s="159"/>
      <c r="Q48" s="206"/>
      <c r="R48" s="362"/>
      <c r="S48" s="170"/>
      <c r="T48" s="159"/>
      <c r="U48" s="172"/>
      <c r="V48" s="160"/>
      <c r="W48" s="161"/>
      <c r="X48" s="162"/>
      <c r="Y48" s="163"/>
      <c r="Z48" s="165"/>
      <c r="AA48" s="191"/>
      <c r="AB48" s="161"/>
      <c r="AC48" s="186"/>
      <c r="AD48" s="163"/>
      <c r="AE48" s="169"/>
      <c r="AF48" s="506">
        <v>0</v>
      </c>
      <c r="AG48" s="506">
        <f>H45</f>
        <v>26.93</v>
      </c>
      <c r="AH48" s="507">
        <f>SUM(J45)</f>
        <v>26.93</v>
      </c>
      <c r="AI48" s="460" t="s">
        <v>37</v>
      </c>
      <c r="AL48" s="280"/>
      <c r="AM48" s="173"/>
    </row>
    <row r="49" spans="1:39" ht="15.95" customHeight="1" x14ac:dyDescent="0.2">
      <c r="A49" s="770"/>
      <c r="B49" s="23"/>
      <c r="C49" s="22"/>
      <c r="D49" s="620"/>
      <c r="E49" s="620"/>
      <c r="F49" s="785"/>
      <c r="G49" s="752"/>
      <c r="H49" s="790"/>
      <c r="I49" s="793"/>
      <c r="J49" s="719"/>
      <c r="K49" s="797"/>
      <c r="L49" s="798"/>
      <c r="M49" s="391"/>
      <c r="N49" s="344"/>
      <c r="O49" s="157"/>
      <c r="P49" s="157"/>
      <c r="Q49" s="210"/>
      <c r="R49" s="349"/>
      <c r="S49" s="156"/>
      <c r="T49" s="157"/>
      <c r="U49" s="158"/>
      <c r="V49" s="209"/>
      <c r="W49" s="211"/>
      <c r="X49" s="212"/>
      <c r="Y49" s="213"/>
      <c r="Z49" s="214"/>
      <c r="AA49" s="215"/>
      <c r="AB49" s="211"/>
      <c r="AC49" s="216"/>
      <c r="AD49" s="213"/>
      <c r="AE49" s="217"/>
      <c r="AF49" s="398">
        <v>0</v>
      </c>
      <c r="AG49" s="399">
        <v>0</v>
      </c>
      <c r="AH49" s="400"/>
      <c r="AI49" s="459" t="s">
        <v>8</v>
      </c>
      <c r="AL49" s="173"/>
      <c r="AM49" s="173"/>
    </row>
    <row r="50" spans="1:39" ht="15" customHeight="1" x14ac:dyDescent="0.2">
      <c r="A50" s="805" t="s">
        <v>65</v>
      </c>
      <c r="B50" s="448" t="s">
        <v>149</v>
      </c>
      <c r="C50" s="431" t="s">
        <v>153</v>
      </c>
      <c r="D50" s="618" t="s">
        <v>139</v>
      </c>
      <c r="E50" s="618" t="s">
        <v>122</v>
      </c>
      <c r="F50" s="686"/>
      <c r="G50" s="753">
        <v>1</v>
      </c>
      <c r="H50" s="774">
        <v>26.93</v>
      </c>
      <c r="I50" s="782" t="s">
        <v>2</v>
      </c>
      <c r="J50" s="717">
        <f>H50</f>
        <v>26.93</v>
      </c>
      <c r="K50" s="776" t="s">
        <v>167</v>
      </c>
      <c r="L50" s="777"/>
      <c r="M50" s="562">
        <v>63</v>
      </c>
      <c r="N50" s="563" t="s">
        <v>73</v>
      </c>
      <c r="O50" s="564">
        <f>8.5+0.15</f>
        <v>8.65</v>
      </c>
      <c r="P50" s="182"/>
      <c r="Q50" s="384"/>
      <c r="R50" s="488"/>
      <c r="S50" s="489"/>
      <c r="T50" s="487"/>
      <c r="U50" s="490"/>
      <c r="V50" s="403" t="s">
        <v>164</v>
      </c>
      <c r="W50" s="812">
        <v>75.34</v>
      </c>
      <c r="X50" s="430" t="s">
        <v>2</v>
      </c>
      <c r="Y50" s="524">
        <v>75.34</v>
      </c>
      <c r="Z50" s="358"/>
      <c r="AA50" s="492" t="s">
        <v>166</v>
      </c>
      <c r="AB50" s="536">
        <v>200</v>
      </c>
      <c r="AC50" s="537" t="s">
        <v>73</v>
      </c>
      <c r="AD50" s="538">
        <f>AB50*K88</f>
        <v>29.995000000000001</v>
      </c>
      <c r="AE50" s="200"/>
      <c r="AF50" s="565" t="s">
        <v>73</v>
      </c>
      <c r="AG50" s="462" t="s">
        <v>2</v>
      </c>
      <c r="AH50" s="148" t="s">
        <v>2</v>
      </c>
      <c r="AI50" s="109"/>
      <c r="AJ50" s="19"/>
      <c r="AL50" s="280"/>
      <c r="AM50" s="173"/>
    </row>
    <row r="51" spans="1:39" ht="15.95" customHeight="1" x14ac:dyDescent="0.2">
      <c r="A51" s="806"/>
      <c r="B51" s="92" t="s">
        <v>150</v>
      </c>
      <c r="C51" s="93" t="s">
        <v>179</v>
      </c>
      <c r="D51" s="619"/>
      <c r="E51" s="619"/>
      <c r="F51" s="687"/>
      <c r="G51" s="754"/>
      <c r="H51" s="758"/>
      <c r="I51" s="783"/>
      <c r="J51" s="718"/>
      <c r="K51" s="630"/>
      <c r="L51" s="611"/>
      <c r="M51" s="346"/>
      <c r="N51" s="478"/>
      <c r="O51" s="159"/>
      <c r="P51" s="159"/>
      <c r="Q51" s="206"/>
      <c r="R51" s="362"/>
      <c r="S51" s="170"/>
      <c r="T51" s="159"/>
      <c r="U51" s="172"/>
      <c r="V51" s="403"/>
      <c r="W51" s="491"/>
      <c r="X51" s="426"/>
      <c r="Y51" s="163"/>
      <c r="Z51" s="165"/>
      <c r="AA51" s="485" t="s">
        <v>169</v>
      </c>
      <c r="AB51" s="528">
        <v>30</v>
      </c>
      <c r="AC51" s="541" t="s">
        <v>73</v>
      </c>
      <c r="AD51" s="151">
        <f>AB51*K88</f>
        <v>4.49925</v>
      </c>
      <c r="AE51" s="169"/>
      <c r="AF51" s="395"/>
      <c r="AG51" s="166"/>
      <c r="AL51" s="280"/>
      <c r="AM51" s="173"/>
    </row>
    <row r="52" spans="1:39" ht="15.95" customHeight="1" x14ac:dyDescent="0.2">
      <c r="A52" s="806"/>
      <c r="B52" s="559" t="s">
        <v>151</v>
      </c>
      <c r="C52" s="374" t="s">
        <v>154</v>
      </c>
      <c r="D52" s="619"/>
      <c r="E52" s="619"/>
      <c r="F52" s="687"/>
      <c r="G52" s="754"/>
      <c r="H52" s="758"/>
      <c r="I52" s="783"/>
      <c r="J52" s="718"/>
      <c r="K52" s="778"/>
      <c r="L52" s="779"/>
      <c r="M52" s="388"/>
      <c r="N52" s="294"/>
      <c r="O52" s="159"/>
      <c r="P52" s="159"/>
      <c r="Q52" s="206"/>
      <c r="R52" s="362"/>
      <c r="S52" s="170"/>
      <c r="T52" s="159"/>
      <c r="U52" s="172"/>
      <c r="V52" s="403"/>
      <c r="W52" s="161"/>
      <c r="X52" s="426"/>
      <c r="Y52" s="163"/>
      <c r="Z52" s="165"/>
      <c r="AA52" s="191"/>
      <c r="AB52" s="161"/>
      <c r="AC52" s="186"/>
      <c r="AD52" s="163"/>
      <c r="AE52" s="169"/>
      <c r="AF52" s="397"/>
      <c r="AG52" s="29"/>
      <c r="AH52" s="14"/>
      <c r="AI52" s="15"/>
      <c r="AJ52" s="14"/>
      <c r="AL52" s="280"/>
      <c r="AM52" s="173"/>
    </row>
    <row r="53" spans="1:39" ht="15.95" customHeight="1" x14ac:dyDescent="0.2">
      <c r="A53" s="806"/>
      <c r="B53" s="447" t="s">
        <v>152</v>
      </c>
      <c r="C53" s="375"/>
      <c r="D53" s="619"/>
      <c r="E53" s="619"/>
      <c r="F53" s="687"/>
      <c r="G53" s="754"/>
      <c r="H53" s="758"/>
      <c r="I53" s="783"/>
      <c r="J53" s="718"/>
      <c r="K53" s="610"/>
      <c r="L53" s="611"/>
      <c r="M53" s="346"/>
      <c r="N53" s="222"/>
      <c r="O53" s="159"/>
      <c r="P53" s="159"/>
      <c r="Q53" s="206"/>
      <c r="R53" s="362"/>
      <c r="S53" s="170"/>
      <c r="T53" s="159"/>
      <c r="U53" s="172"/>
      <c r="V53" s="403"/>
      <c r="W53" s="161"/>
      <c r="X53" s="426"/>
      <c r="Y53" s="163"/>
      <c r="Z53" s="165"/>
      <c r="AA53" s="191"/>
      <c r="AB53" s="161"/>
      <c r="AC53" s="186"/>
      <c r="AD53" s="163"/>
      <c r="AE53" s="169"/>
      <c r="AF53" s="506">
        <f>SUM(M50)</f>
        <v>63</v>
      </c>
      <c r="AG53" s="506">
        <f>SUM(W50,H50)</f>
        <v>102.27000000000001</v>
      </c>
      <c r="AH53" s="507">
        <f>SUM(Y50,J50,O50)</f>
        <v>110.92000000000002</v>
      </c>
      <c r="AI53" s="460" t="s">
        <v>37</v>
      </c>
      <c r="AL53" s="280"/>
      <c r="AM53" s="173"/>
    </row>
    <row r="54" spans="1:39" ht="15.95" customHeight="1" x14ac:dyDescent="0.2">
      <c r="A54" s="806"/>
      <c r="B54" s="24"/>
      <c r="C54" s="22"/>
      <c r="D54" s="619"/>
      <c r="E54" s="619"/>
      <c r="F54" s="687"/>
      <c r="G54" s="755"/>
      <c r="H54" s="758"/>
      <c r="I54" s="783"/>
      <c r="J54" s="718"/>
      <c r="K54" s="778"/>
      <c r="L54" s="779"/>
      <c r="M54" s="388"/>
      <c r="N54" s="294"/>
      <c r="O54" s="159"/>
      <c r="P54" s="159"/>
      <c r="Q54" s="206"/>
      <c r="R54" s="362"/>
      <c r="S54" s="170"/>
      <c r="T54" s="159"/>
      <c r="U54" s="172"/>
      <c r="V54" s="160"/>
      <c r="W54" s="161"/>
      <c r="X54" s="162"/>
      <c r="Y54" s="163"/>
      <c r="Z54" s="165"/>
      <c r="AA54" s="191"/>
      <c r="AB54" s="161"/>
      <c r="AC54" s="186"/>
      <c r="AD54" s="163"/>
      <c r="AE54" s="169"/>
      <c r="AF54" s="398">
        <f>SUM(AB50:AB51)</f>
        <v>230</v>
      </c>
      <c r="AG54" s="399">
        <v>0</v>
      </c>
      <c r="AH54" s="400">
        <f>SUM(AD50:AD51)</f>
        <v>34.494250000000001</v>
      </c>
      <c r="AI54" s="459" t="s">
        <v>8</v>
      </c>
      <c r="AL54" s="280"/>
      <c r="AM54" s="173"/>
    </row>
    <row r="55" spans="1:39" ht="15.95" customHeight="1" x14ac:dyDescent="0.2">
      <c r="A55" s="605" t="s">
        <v>66</v>
      </c>
      <c r="B55" s="448" t="s">
        <v>155</v>
      </c>
      <c r="C55" s="431" t="s">
        <v>176</v>
      </c>
      <c r="D55" s="618" t="s">
        <v>159</v>
      </c>
      <c r="E55" s="618" t="s">
        <v>182</v>
      </c>
      <c r="F55" s="791"/>
      <c r="G55" s="612">
        <v>1</v>
      </c>
      <c r="H55" s="788">
        <v>340</v>
      </c>
      <c r="I55" s="780" t="s">
        <v>73</v>
      </c>
      <c r="J55" s="637">
        <f>H55*K88</f>
        <v>50.991500000000002</v>
      </c>
      <c r="K55" s="608" t="s">
        <v>180</v>
      </c>
      <c r="L55" s="609"/>
      <c r="M55" s="583">
        <v>347.5</v>
      </c>
      <c r="N55" s="563" t="s">
        <v>73</v>
      </c>
      <c r="O55" s="564">
        <f>46.81+0.82</f>
        <v>47.63</v>
      </c>
      <c r="P55" s="380"/>
      <c r="Q55" s="384"/>
      <c r="R55" s="584"/>
      <c r="S55" s="534"/>
      <c r="T55" s="540"/>
      <c r="U55" s="196"/>
      <c r="V55" s="492"/>
      <c r="W55" s="208"/>
      <c r="X55" s="424"/>
      <c r="Y55" s="140"/>
      <c r="Z55" s="382"/>
      <c r="AA55" s="218"/>
      <c r="AB55" s="219"/>
      <c r="AC55" s="220"/>
      <c r="AD55" s="221"/>
      <c r="AE55" s="200"/>
      <c r="AF55" s="565" t="s">
        <v>73</v>
      </c>
      <c r="AG55" s="462" t="s">
        <v>2</v>
      </c>
      <c r="AH55" s="148" t="s">
        <v>2</v>
      </c>
      <c r="AI55" s="109"/>
      <c r="AJ55" s="19"/>
      <c r="AL55" s="280"/>
      <c r="AM55" s="173"/>
    </row>
    <row r="56" spans="1:39" ht="15.95" customHeight="1" x14ac:dyDescent="0.2">
      <c r="A56" s="606"/>
      <c r="B56" s="449" t="s">
        <v>156</v>
      </c>
      <c r="C56" s="375" t="s">
        <v>179</v>
      </c>
      <c r="D56" s="619"/>
      <c r="E56" s="619"/>
      <c r="F56" s="792"/>
      <c r="G56" s="613"/>
      <c r="H56" s="789"/>
      <c r="I56" s="781"/>
      <c r="J56" s="638"/>
      <c r="K56" s="630" t="s">
        <v>181</v>
      </c>
      <c r="L56" s="631"/>
      <c r="M56" s="388">
        <v>0</v>
      </c>
      <c r="N56" s="342" t="s">
        <v>73</v>
      </c>
      <c r="O56" s="533">
        <f>M56</f>
        <v>0</v>
      </c>
      <c r="P56" s="171"/>
      <c r="Q56" s="361"/>
      <c r="R56" s="543"/>
      <c r="S56" s="535"/>
      <c r="T56" s="533"/>
      <c r="U56" s="172"/>
      <c r="V56" s="403"/>
      <c r="W56" s="491"/>
      <c r="X56" s="426"/>
      <c r="Y56" s="163"/>
      <c r="Z56" s="154"/>
      <c r="AA56" s="326"/>
      <c r="AB56" s="188"/>
      <c r="AC56" s="189"/>
      <c r="AD56" s="190"/>
      <c r="AE56" s="169"/>
      <c r="AF56" s="395"/>
      <c r="AG56" s="166"/>
      <c r="AH56" s="32"/>
      <c r="AI56" s="327"/>
      <c r="AJ56" s="2"/>
      <c r="AL56" s="280"/>
      <c r="AM56" s="173"/>
    </row>
    <row r="57" spans="1:39" ht="15.95" customHeight="1" x14ac:dyDescent="0.2">
      <c r="A57" s="606"/>
      <c r="B57" s="449" t="s">
        <v>157</v>
      </c>
      <c r="C57" s="375" t="s">
        <v>177</v>
      </c>
      <c r="D57" s="619"/>
      <c r="E57" s="619"/>
      <c r="F57" s="792"/>
      <c r="G57" s="613"/>
      <c r="H57" s="789"/>
      <c r="I57" s="781"/>
      <c r="J57" s="638"/>
      <c r="K57" s="778"/>
      <c r="L57" s="779"/>
      <c r="M57" s="388"/>
      <c r="N57" s="294"/>
      <c r="O57" s="359"/>
      <c r="P57" s="159"/>
      <c r="Q57" s="206"/>
      <c r="R57" s="362"/>
      <c r="S57" s="170"/>
      <c r="T57" s="159"/>
      <c r="U57" s="172"/>
      <c r="V57" s="403"/>
      <c r="W57" s="161"/>
      <c r="X57" s="426"/>
      <c r="Y57" s="163"/>
      <c r="Z57" s="154"/>
      <c r="AA57" s="187"/>
      <c r="AB57" s="188"/>
      <c r="AC57" s="189"/>
      <c r="AD57" s="190"/>
      <c r="AE57" s="169"/>
      <c r="AF57" s="506">
        <f>SUM(M55)</f>
        <v>347.5</v>
      </c>
      <c r="AG57" s="508">
        <v>0</v>
      </c>
      <c r="AH57" s="507">
        <f>SUM(O55)</f>
        <v>47.63</v>
      </c>
      <c r="AI57" s="460" t="s">
        <v>37</v>
      </c>
      <c r="AL57" s="280"/>
      <c r="AM57" s="173"/>
    </row>
    <row r="58" spans="1:39" ht="15.95" customHeight="1" x14ac:dyDescent="0.2">
      <c r="A58" s="606"/>
      <c r="B58" s="449" t="s">
        <v>158</v>
      </c>
      <c r="C58" s="375"/>
      <c r="D58" s="619"/>
      <c r="E58" s="619"/>
      <c r="F58" s="792"/>
      <c r="G58" s="614"/>
      <c r="H58" s="789"/>
      <c r="I58" s="781"/>
      <c r="J58" s="638"/>
      <c r="K58" s="778"/>
      <c r="L58" s="779"/>
      <c r="M58" s="388"/>
      <c r="N58" s="294"/>
      <c r="O58" s="359"/>
      <c r="P58" s="159"/>
      <c r="Q58" s="206"/>
      <c r="R58" s="362"/>
      <c r="S58" s="170"/>
      <c r="T58" s="159"/>
      <c r="U58" s="172"/>
      <c r="V58" s="403"/>
      <c r="W58" s="161"/>
      <c r="X58" s="426"/>
      <c r="Y58" s="163"/>
      <c r="Z58" s="165"/>
      <c r="AA58" s="187"/>
      <c r="AB58" s="188"/>
      <c r="AC58" s="189"/>
      <c r="AD58" s="190"/>
      <c r="AE58" s="169"/>
      <c r="AF58" s="398">
        <f>H55</f>
        <v>340</v>
      </c>
      <c r="AG58" s="399">
        <v>0</v>
      </c>
      <c r="AH58" s="400">
        <f>J55</f>
        <v>50.991500000000002</v>
      </c>
      <c r="AI58" s="459" t="s">
        <v>8</v>
      </c>
      <c r="AL58" s="173"/>
      <c r="AM58" s="173"/>
    </row>
    <row r="59" spans="1:39" ht="15.95" customHeight="1" x14ac:dyDescent="0.2">
      <c r="A59" s="605" t="s">
        <v>67</v>
      </c>
      <c r="B59" s="448" t="s">
        <v>160</v>
      </c>
      <c r="C59" s="431" t="s">
        <v>153</v>
      </c>
      <c r="D59" s="618" t="s">
        <v>148</v>
      </c>
      <c r="E59" s="618" t="s">
        <v>122</v>
      </c>
      <c r="F59" s="756"/>
      <c r="G59" s="612">
        <v>1</v>
      </c>
      <c r="H59" s="813">
        <f>131.07/2</f>
        <v>65.534999999999997</v>
      </c>
      <c r="I59" s="826" t="s">
        <v>2</v>
      </c>
      <c r="J59" s="815">
        <f>H59</f>
        <v>65.534999999999997</v>
      </c>
      <c r="K59" s="608" t="s">
        <v>183</v>
      </c>
      <c r="L59" s="609"/>
      <c r="M59" s="583">
        <v>122.5</v>
      </c>
      <c r="N59" s="582" t="s">
        <v>73</v>
      </c>
      <c r="O59" s="564">
        <f>16.57+0.29</f>
        <v>16.86</v>
      </c>
      <c r="P59" s="380"/>
      <c r="Q59" s="384" t="s">
        <v>184</v>
      </c>
      <c r="R59" s="584">
        <v>18.5</v>
      </c>
      <c r="S59" s="534" t="s">
        <v>73</v>
      </c>
      <c r="T59" s="540">
        <f>R59*K88</f>
        <v>2.7745375000000001</v>
      </c>
      <c r="U59" s="382"/>
      <c r="V59" s="494"/>
      <c r="W59" s="138"/>
      <c r="X59" s="139"/>
      <c r="Y59" s="140"/>
      <c r="Z59" s="382"/>
      <c r="AA59" s="404"/>
      <c r="AB59" s="406"/>
      <c r="AC59" s="405"/>
      <c r="AD59" s="221"/>
      <c r="AE59" s="200"/>
      <c r="AF59" s="565" t="s">
        <v>73</v>
      </c>
      <c r="AG59" s="462" t="s">
        <v>2</v>
      </c>
      <c r="AH59" s="148" t="s">
        <v>2</v>
      </c>
      <c r="AI59" s="109"/>
      <c r="AJ59" s="19"/>
      <c r="AL59" s="280"/>
      <c r="AM59" s="173"/>
    </row>
    <row r="60" spans="1:39" ht="15.95" customHeight="1" x14ac:dyDescent="0.2">
      <c r="A60" s="606"/>
      <c r="B60" s="449" t="s">
        <v>161</v>
      </c>
      <c r="C60" s="375" t="s">
        <v>179</v>
      </c>
      <c r="D60" s="619"/>
      <c r="E60" s="619"/>
      <c r="F60" s="757"/>
      <c r="G60" s="613"/>
      <c r="H60" s="816"/>
      <c r="I60" s="827"/>
      <c r="J60" s="818"/>
      <c r="K60" s="630"/>
      <c r="L60" s="611"/>
      <c r="M60" s="385"/>
      <c r="N60" s="381"/>
      <c r="O60" s="423"/>
      <c r="P60" s="379"/>
      <c r="Q60" s="361" t="s">
        <v>185</v>
      </c>
      <c r="R60" s="543">
        <v>43</v>
      </c>
      <c r="S60" s="535" t="s">
        <v>73</v>
      </c>
      <c r="T60" s="533">
        <f>R60*K88</f>
        <v>6.448925</v>
      </c>
      <c r="U60" s="383"/>
      <c r="V60" s="160"/>
      <c r="W60" s="161"/>
      <c r="X60" s="162"/>
      <c r="Y60" s="163"/>
      <c r="Z60" s="165"/>
      <c r="AA60" s="187"/>
      <c r="AB60" s="188"/>
      <c r="AC60" s="189"/>
      <c r="AD60" s="190"/>
      <c r="AE60" s="169"/>
      <c r="AF60" s="566"/>
      <c r="AG60" s="166"/>
      <c r="AH60" s="32"/>
      <c r="AI60" s="2"/>
      <c r="AJ60" s="2"/>
      <c r="AL60" s="280"/>
      <c r="AM60" s="173"/>
    </row>
    <row r="61" spans="1:39" ht="15.95" customHeight="1" x14ac:dyDescent="0.2">
      <c r="A61" s="606"/>
      <c r="B61" s="449" t="s">
        <v>162</v>
      </c>
      <c r="C61" s="375" t="s">
        <v>154</v>
      </c>
      <c r="D61" s="619"/>
      <c r="E61" s="619"/>
      <c r="F61" s="757"/>
      <c r="G61" s="613"/>
      <c r="H61" s="816"/>
      <c r="I61" s="827"/>
      <c r="J61" s="818"/>
      <c r="K61" s="610"/>
      <c r="L61" s="631"/>
      <c r="M61" s="346"/>
      <c r="N61" s="303"/>
      <c r="O61" s="159"/>
      <c r="P61" s="159"/>
      <c r="Q61" s="361" t="s">
        <v>186</v>
      </c>
      <c r="R61" s="364">
        <v>169.26</v>
      </c>
      <c r="S61" s="515" t="s">
        <v>73</v>
      </c>
      <c r="T61" s="423">
        <v>23.19</v>
      </c>
      <c r="U61" s="172"/>
      <c r="V61" s="160"/>
      <c r="W61" s="161"/>
      <c r="X61" s="162"/>
      <c r="Y61" s="163"/>
      <c r="Z61" s="165"/>
      <c r="AA61" s="187"/>
      <c r="AB61" s="188"/>
      <c r="AC61" s="189"/>
      <c r="AD61" s="190"/>
      <c r="AE61" s="169"/>
      <c r="AF61" s="506">
        <f>SUM(R61,M59)</f>
        <v>291.76</v>
      </c>
      <c r="AG61" s="506">
        <f>H59</f>
        <v>65.534999999999997</v>
      </c>
      <c r="AH61" s="507">
        <f>SUM(T61,J59,O59)</f>
        <v>105.58499999999999</v>
      </c>
      <c r="AI61" s="460" t="s">
        <v>37</v>
      </c>
      <c r="AL61" s="280"/>
      <c r="AM61" s="173"/>
    </row>
    <row r="62" spans="1:39" ht="15.95" customHeight="1" x14ac:dyDescent="0.2">
      <c r="A62" s="607"/>
      <c r="B62" s="449" t="s">
        <v>163</v>
      </c>
      <c r="C62" s="375"/>
      <c r="D62" s="620"/>
      <c r="E62" s="620"/>
      <c r="F62" s="785"/>
      <c r="G62" s="614"/>
      <c r="H62" s="828"/>
      <c r="I62" s="829"/>
      <c r="J62" s="825"/>
      <c r="K62" s="797"/>
      <c r="L62" s="798"/>
      <c r="M62" s="388"/>
      <c r="N62" s="347"/>
      <c r="O62" s="159"/>
      <c r="P62" s="159"/>
      <c r="Q62" s="427" t="s">
        <v>187</v>
      </c>
      <c r="R62" s="545">
        <v>6</v>
      </c>
      <c r="S62" s="535" t="s">
        <v>73</v>
      </c>
      <c r="T62" s="533">
        <f>R62*K88</f>
        <v>0.89985000000000004</v>
      </c>
      <c r="U62" s="158"/>
      <c r="V62" s="224"/>
      <c r="W62" s="155"/>
      <c r="X62" s="170"/>
      <c r="Y62" s="163"/>
      <c r="Z62" s="214"/>
      <c r="AA62" s="225"/>
      <c r="AB62" s="226"/>
      <c r="AC62" s="227"/>
      <c r="AD62" s="190"/>
      <c r="AE62" s="217"/>
      <c r="AF62" s="398">
        <f>SUM(R59:R60,R62)</f>
        <v>67.5</v>
      </c>
      <c r="AG62" s="399">
        <v>0</v>
      </c>
      <c r="AH62" s="400">
        <f>SUM(T59:T60,T62)</f>
        <v>10.123312500000001</v>
      </c>
      <c r="AI62" s="459" t="s">
        <v>8</v>
      </c>
      <c r="AL62" s="173"/>
      <c r="AM62" s="173"/>
    </row>
    <row r="63" spans="1:39" ht="15.95" customHeight="1" x14ac:dyDescent="0.2">
      <c r="A63" s="605" t="s">
        <v>68</v>
      </c>
      <c r="B63" s="448" t="s">
        <v>160</v>
      </c>
      <c r="C63" s="431" t="s">
        <v>153</v>
      </c>
      <c r="D63" s="618" t="s">
        <v>148</v>
      </c>
      <c r="E63" s="618" t="s">
        <v>122</v>
      </c>
      <c r="F63" s="686"/>
      <c r="G63" s="612">
        <v>1</v>
      </c>
      <c r="H63" s="813">
        <f>131.07/2</f>
        <v>65.534999999999997</v>
      </c>
      <c r="I63" s="826" t="s">
        <v>2</v>
      </c>
      <c r="J63" s="815">
        <f>H63</f>
        <v>65.534999999999997</v>
      </c>
      <c r="K63" s="608" t="s">
        <v>188</v>
      </c>
      <c r="L63" s="784"/>
      <c r="M63" s="539">
        <v>60</v>
      </c>
      <c r="N63" s="557" t="s">
        <v>73</v>
      </c>
      <c r="O63" s="540">
        <f>M63*K88</f>
        <v>8.9984999999999999</v>
      </c>
      <c r="P63" s="185"/>
      <c r="Q63" s="384" t="s">
        <v>198</v>
      </c>
      <c r="R63" s="542">
        <f>81+79+4+16</f>
        <v>180</v>
      </c>
      <c r="S63" s="534" t="s">
        <v>73</v>
      </c>
      <c r="T63" s="540">
        <f>R63*K88</f>
        <v>26.9955</v>
      </c>
      <c r="U63" s="196"/>
      <c r="V63" s="298"/>
      <c r="W63" s="295"/>
      <c r="X63" s="296"/>
      <c r="Y63" s="297"/>
      <c r="Z63" s="154"/>
      <c r="AA63" s="404" t="s">
        <v>189</v>
      </c>
      <c r="AB63" s="585">
        <v>9</v>
      </c>
      <c r="AC63" s="586" t="s">
        <v>73</v>
      </c>
      <c r="AD63" s="587">
        <f>AB63*K88</f>
        <v>1.3497749999999999</v>
      </c>
      <c r="AE63" s="200"/>
      <c r="AF63" s="565" t="s">
        <v>73</v>
      </c>
      <c r="AG63" s="462" t="s">
        <v>2</v>
      </c>
      <c r="AH63" s="148" t="s">
        <v>2</v>
      </c>
      <c r="AI63" s="109"/>
      <c r="AJ63" s="19"/>
      <c r="AL63" s="280"/>
      <c r="AM63" s="173"/>
    </row>
    <row r="64" spans="1:39" ht="15.95" customHeight="1" x14ac:dyDescent="0.2">
      <c r="A64" s="606"/>
      <c r="B64" s="449" t="s">
        <v>161</v>
      </c>
      <c r="C64" s="375" t="s">
        <v>179</v>
      </c>
      <c r="D64" s="619"/>
      <c r="E64" s="619"/>
      <c r="F64" s="687"/>
      <c r="G64" s="613"/>
      <c r="H64" s="816"/>
      <c r="I64" s="827"/>
      <c r="J64" s="818"/>
      <c r="K64" s="630"/>
      <c r="L64" s="724"/>
      <c r="M64" s="480"/>
      <c r="N64" s="478"/>
      <c r="O64" s="472"/>
      <c r="P64" s="159"/>
      <c r="Q64" s="361" t="s">
        <v>191</v>
      </c>
      <c r="R64" s="543">
        <v>23</v>
      </c>
      <c r="S64" s="535" t="s">
        <v>73</v>
      </c>
      <c r="T64" s="533">
        <f>R64*K88</f>
        <v>3.4494249999999997</v>
      </c>
      <c r="U64" s="172"/>
      <c r="V64" s="207"/>
      <c r="W64" s="161"/>
      <c r="X64" s="162"/>
      <c r="Y64" s="163"/>
      <c r="Z64" s="165"/>
      <c r="AA64" s="496" t="s">
        <v>190</v>
      </c>
      <c r="AB64" s="588">
        <v>34.4</v>
      </c>
      <c r="AC64" s="526" t="s">
        <v>73</v>
      </c>
      <c r="AD64" s="527">
        <f>AB64*K88</f>
        <v>5.1591399999999998</v>
      </c>
      <c r="AE64" s="169"/>
      <c r="AF64" s="395"/>
      <c r="AG64" s="166"/>
      <c r="AL64" s="280"/>
      <c r="AM64" s="173"/>
    </row>
    <row r="65" spans="1:39" ht="15.95" customHeight="1" x14ac:dyDescent="0.2">
      <c r="A65" s="606"/>
      <c r="B65" s="449" t="s">
        <v>162</v>
      </c>
      <c r="C65" s="375" t="s">
        <v>154</v>
      </c>
      <c r="D65" s="619"/>
      <c r="E65" s="619"/>
      <c r="F65" s="687"/>
      <c r="G65" s="613"/>
      <c r="H65" s="816"/>
      <c r="I65" s="827"/>
      <c r="J65" s="818"/>
      <c r="K65" s="630"/>
      <c r="L65" s="645"/>
      <c r="M65" s="480"/>
      <c r="N65" s="478"/>
      <c r="O65" s="472"/>
      <c r="P65" s="159"/>
      <c r="Q65" s="361"/>
      <c r="R65" s="362"/>
      <c r="S65" s="468"/>
      <c r="T65" s="159"/>
      <c r="U65" s="172"/>
      <c r="V65" s="207"/>
      <c r="W65" s="161"/>
      <c r="X65" s="162"/>
      <c r="Y65" s="163"/>
      <c r="Z65" s="165"/>
      <c r="AA65" s="228"/>
      <c r="AB65" s="589"/>
      <c r="AC65" s="526"/>
      <c r="AD65" s="527"/>
      <c r="AE65" s="169"/>
      <c r="AF65" s="395"/>
      <c r="AG65" s="166"/>
      <c r="AL65" s="280"/>
      <c r="AM65" s="173"/>
    </row>
    <row r="66" spans="1:39" ht="15.95" customHeight="1" x14ac:dyDescent="0.2">
      <c r="A66" s="606"/>
      <c r="B66" s="449" t="s">
        <v>163</v>
      </c>
      <c r="C66" s="375"/>
      <c r="D66" s="619"/>
      <c r="E66" s="619"/>
      <c r="F66" s="687"/>
      <c r="G66" s="613"/>
      <c r="H66" s="816"/>
      <c r="I66" s="827"/>
      <c r="J66" s="818"/>
      <c r="K66" s="630"/>
      <c r="L66" s="645"/>
      <c r="M66" s="480"/>
      <c r="N66" s="478"/>
      <c r="O66" s="472"/>
      <c r="P66" s="159"/>
      <c r="Q66" s="305"/>
      <c r="R66" s="364"/>
      <c r="S66" s="469"/>
      <c r="T66" s="423"/>
      <c r="U66" s="172"/>
      <c r="V66" s="207"/>
      <c r="W66" s="161"/>
      <c r="X66" s="162"/>
      <c r="Y66" s="163"/>
      <c r="Z66" s="165"/>
      <c r="AA66" s="228"/>
      <c r="AB66" s="304"/>
      <c r="AC66" s="189"/>
      <c r="AD66" s="190"/>
      <c r="AE66" s="169"/>
      <c r="AF66" s="506">
        <v>0</v>
      </c>
      <c r="AG66" s="506">
        <f>H63</f>
        <v>65.534999999999997</v>
      </c>
      <c r="AH66" s="507">
        <f>J63</f>
        <v>65.534999999999997</v>
      </c>
      <c r="AI66" s="460" t="s">
        <v>37</v>
      </c>
      <c r="AL66" s="280"/>
      <c r="AM66" s="173"/>
    </row>
    <row r="67" spans="1:39" ht="15.95" customHeight="1" x14ac:dyDescent="0.2">
      <c r="A67" s="606"/>
      <c r="B67" s="97"/>
      <c r="C67" s="17"/>
      <c r="D67" s="620"/>
      <c r="E67" s="620"/>
      <c r="F67" s="688"/>
      <c r="G67" s="614"/>
      <c r="H67" s="828"/>
      <c r="I67" s="829"/>
      <c r="J67" s="825"/>
      <c r="K67" s="632"/>
      <c r="L67" s="685"/>
      <c r="M67" s="480"/>
      <c r="N67" s="478"/>
      <c r="O67" s="472"/>
      <c r="P67" s="159"/>
      <c r="Q67" s="206"/>
      <c r="R67" s="362"/>
      <c r="S67" s="170"/>
      <c r="T67" s="159"/>
      <c r="U67" s="172"/>
      <c r="V67" s="94"/>
      <c r="W67" s="229"/>
      <c r="X67" s="223"/>
      <c r="Y67" s="230"/>
      <c r="Z67" s="165"/>
      <c r="AA67" s="228"/>
      <c r="AB67" s="188"/>
      <c r="AC67" s="189"/>
      <c r="AD67" s="190"/>
      <c r="AE67" s="169"/>
      <c r="AF67" s="398">
        <f>SUM(AB63:AB64,R63:R64,M63)</f>
        <v>306.39999999999998</v>
      </c>
      <c r="AG67" s="399">
        <v>0</v>
      </c>
      <c r="AH67" s="400">
        <f>SUM(AD63:AD64,T63:T64,O63)</f>
        <v>45.95234</v>
      </c>
      <c r="AI67" s="459" t="s">
        <v>8</v>
      </c>
      <c r="AL67" s="173"/>
      <c r="AM67" s="173"/>
    </row>
    <row r="68" spans="1:39" ht="15.95" customHeight="1" x14ac:dyDescent="0.2">
      <c r="A68" s="605" t="s">
        <v>69</v>
      </c>
      <c r="B68" s="448" t="s">
        <v>204</v>
      </c>
      <c r="C68" s="452" t="s">
        <v>176</v>
      </c>
      <c r="D68" s="618" t="s">
        <v>147</v>
      </c>
      <c r="E68" s="618" t="s">
        <v>122</v>
      </c>
      <c r="F68" s="621"/>
      <c r="G68" s="612">
        <v>1</v>
      </c>
      <c r="H68" s="808">
        <v>30</v>
      </c>
      <c r="I68" s="634" t="s">
        <v>2</v>
      </c>
      <c r="J68" s="637">
        <f>H68</f>
        <v>30</v>
      </c>
      <c r="K68" s="608" t="s">
        <v>200</v>
      </c>
      <c r="L68" s="609"/>
      <c r="M68" s="593">
        <v>2.4</v>
      </c>
      <c r="N68" s="557" t="s">
        <v>2</v>
      </c>
      <c r="O68" s="540">
        <f>M68</f>
        <v>2.4</v>
      </c>
      <c r="P68" s="185"/>
      <c r="Q68" s="384" t="s">
        <v>207</v>
      </c>
      <c r="R68" s="542">
        <v>-18</v>
      </c>
      <c r="S68" s="534" t="s">
        <v>73</v>
      </c>
      <c r="T68" s="540">
        <f>R68*K88</f>
        <v>-2.6995499999999999</v>
      </c>
      <c r="U68" s="196"/>
      <c r="V68" s="298"/>
      <c r="W68" s="295"/>
      <c r="X68" s="296"/>
      <c r="Y68" s="297"/>
      <c r="Z68" s="199"/>
      <c r="AA68" s="404" t="s">
        <v>202</v>
      </c>
      <c r="AB68" s="585">
        <v>1</v>
      </c>
      <c r="AC68" s="594" t="s">
        <v>2</v>
      </c>
      <c r="AD68" s="587">
        <f>AB68</f>
        <v>1</v>
      </c>
      <c r="AE68" s="200"/>
      <c r="AF68" s="565" t="s">
        <v>73</v>
      </c>
      <c r="AG68" s="462" t="s">
        <v>2</v>
      </c>
      <c r="AH68" s="569" t="s">
        <v>2</v>
      </c>
      <c r="AI68" s="109"/>
      <c r="AL68" s="173"/>
      <c r="AM68" s="173"/>
    </row>
    <row r="69" spans="1:39" ht="15.95" customHeight="1" x14ac:dyDescent="0.2">
      <c r="A69" s="606"/>
      <c r="B69" s="92" t="s">
        <v>205</v>
      </c>
      <c r="C69" s="93" t="s">
        <v>179</v>
      </c>
      <c r="D69" s="619"/>
      <c r="E69" s="619"/>
      <c r="F69" s="622"/>
      <c r="G69" s="613"/>
      <c r="H69" s="809"/>
      <c r="I69" s="635"/>
      <c r="J69" s="638"/>
      <c r="K69" s="630" t="s">
        <v>201</v>
      </c>
      <c r="L69" s="611"/>
      <c r="M69" s="385">
        <v>75</v>
      </c>
      <c r="N69" s="343" t="s">
        <v>2</v>
      </c>
      <c r="O69" s="423">
        <f>M69</f>
        <v>75</v>
      </c>
      <c r="P69" s="159"/>
      <c r="Q69" s="361" t="s">
        <v>199</v>
      </c>
      <c r="R69" s="543">
        <f>27.5+2.5</f>
        <v>30</v>
      </c>
      <c r="S69" s="535" t="s">
        <v>2</v>
      </c>
      <c r="T69" s="533">
        <f>R69</f>
        <v>30</v>
      </c>
      <c r="U69" s="172"/>
      <c r="V69" s="403"/>
      <c r="W69" s="161"/>
      <c r="X69" s="426"/>
      <c r="Y69" s="163"/>
      <c r="Z69" s="165"/>
      <c r="AA69" s="306"/>
      <c r="AB69" s="325"/>
      <c r="AC69" s="307"/>
      <c r="AD69" s="308"/>
      <c r="AE69" s="169"/>
      <c r="AF69" s="395"/>
      <c r="AG69" s="166"/>
      <c r="AL69" s="173"/>
      <c r="AM69" s="173"/>
    </row>
    <row r="70" spans="1:39" ht="15.95" customHeight="1" x14ac:dyDescent="0.2">
      <c r="A70" s="606"/>
      <c r="B70" s="92" t="s">
        <v>206</v>
      </c>
      <c r="C70" s="374" t="s">
        <v>192</v>
      </c>
      <c r="D70" s="619"/>
      <c r="E70" s="619"/>
      <c r="F70" s="622"/>
      <c r="G70" s="613"/>
      <c r="H70" s="809"/>
      <c r="I70" s="635"/>
      <c r="J70" s="638"/>
      <c r="K70" s="630"/>
      <c r="L70" s="631"/>
      <c r="M70" s="346"/>
      <c r="N70" s="478"/>
      <c r="O70" s="159"/>
      <c r="P70" s="159"/>
      <c r="Q70" s="361" t="s">
        <v>203</v>
      </c>
      <c r="R70" s="543">
        <f>20+5</f>
        <v>25</v>
      </c>
      <c r="S70" s="535" t="s">
        <v>2</v>
      </c>
      <c r="T70" s="533">
        <f>R70</f>
        <v>25</v>
      </c>
      <c r="U70" s="172"/>
      <c r="V70" s="160"/>
      <c r="W70" s="161"/>
      <c r="X70" s="162"/>
      <c r="Y70" s="163"/>
      <c r="Z70" s="165"/>
      <c r="AA70" s="498"/>
      <c r="AB70" s="499"/>
      <c r="AC70" s="500"/>
      <c r="AD70" s="509"/>
      <c r="AE70" s="309"/>
      <c r="AF70" s="506">
        <v>0</v>
      </c>
      <c r="AG70" s="508">
        <f>M69</f>
        <v>75</v>
      </c>
      <c r="AH70" s="507">
        <f>SUM(O69)</f>
        <v>75</v>
      </c>
      <c r="AI70" s="460" t="s">
        <v>37</v>
      </c>
      <c r="AL70" s="173"/>
      <c r="AM70" s="173"/>
    </row>
    <row r="71" spans="1:39" ht="15.95" customHeight="1" x14ac:dyDescent="0.2">
      <c r="A71" s="607"/>
      <c r="B71" s="447"/>
      <c r="C71" s="17"/>
      <c r="D71" s="620"/>
      <c r="E71" s="620"/>
      <c r="F71" s="623"/>
      <c r="G71" s="614"/>
      <c r="H71" s="810"/>
      <c r="I71" s="636"/>
      <c r="J71" s="639"/>
      <c r="K71" s="632"/>
      <c r="L71" s="633"/>
      <c r="M71" s="390"/>
      <c r="N71" s="497"/>
      <c r="O71" s="157"/>
      <c r="P71" s="159"/>
      <c r="Q71" s="427"/>
      <c r="R71" s="349"/>
      <c r="S71" s="468"/>
      <c r="T71" s="159"/>
      <c r="U71" s="158"/>
      <c r="V71" s="224"/>
      <c r="W71" s="155"/>
      <c r="X71" s="170"/>
      <c r="Y71" s="163"/>
      <c r="Z71" s="214"/>
      <c r="AA71" s="312"/>
      <c r="AB71" s="313"/>
      <c r="AC71" s="314"/>
      <c r="AD71" s="308"/>
      <c r="AE71" s="315"/>
      <c r="AF71" s="398">
        <f>R68</f>
        <v>-18</v>
      </c>
      <c r="AG71" s="399">
        <f>SUM(AB68,R69:R70,M68,H68)</f>
        <v>88.4</v>
      </c>
      <c r="AH71" s="400">
        <f>SUM(AD68,T68:T70,O68,J68)</f>
        <v>85.700449999999989</v>
      </c>
      <c r="AI71" s="459" t="s">
        <v>8</v>
      </c>
      <c r="AL71" s="173"/>
      <c r="AM71" s="173"/>
    </row>
    <row r="72" spans="1:39" ht="15.95" customHeight="1" x14ac:dyDescent="0.2">
      <c r="A72" s="605" t="s">
        <v>70</v>
      </c>
      <c r="B72" s="448"/>
      <c r="C72" s="452"/>
      <c r="D72" s="618"/>
      <c r="E72" s="618"/>
      <c r="F72" s="621"/>
      <c r="G72" s="612"/>
      <c r="H72" s="615"/>
      <c r="I72" s="624"/>
      <c r="J72" s="627"/>
      <c r="K72" s="608" t="s">
        <v>213</v>
      </c>
      <c r="L72" s="609"/>
      <c r="M72" s="593">
        <v>0</v>
      </c>
      <c r="N72" s="557" t="s">
        <v>2</v>
      </c>
      <c r="O72" s="540">
        <f>M72</f>
        <v>0</v>
      </c>
      <c r="P72" s="185"/>
      <c r="Q72" s="361" t="s">
        <v>209</v>
      </c>
      <c r="R72" s="539">
        <v>10</v>
      </c>
      <c r="S72" s="557" t="s">
        <v>2</v>
      </c>
      <c r="T72" s="540">
        <f>R72</f>
        <v>10</v>
      </c>
      <c r="U72" s="172"/>
      <c r="V72" s="403"/>
      <c r="W72" s="161"/>
      <c r="X72" s="424"/>
      <c r="Y72" s="194"/>
      <c r="Z72" s="165"/>
      <c r="AA72" s="408" t="s">
        <v>208</v>
      </c>
      <c r="AB72" s="589">
        <v>2</v>
      </c>
      <c r="AC72" s="594" t="s">
        <v>2</v>
      </c>
      <c r="AD72" s="587">
        <f>AB72</f>
        <v>2</v>
      </c>
      <c r="AE72" s="169"/>
      <c r="AF72" s="565" t="s">
        <v>73</v>
      </c>
      <c r="AG72" s="462" t="s">
        <v>2</v>
      </c>
      <c r="AH72" s="148" t="s">
        <v>2</v>
      </c>
      <c r="AI72" s="109"/>
      <c r="AL72" s="173"/>
      <c r="AM72" s="173"/>
    </row>
    <row r="73" spans="1:39" ht="15.95" customHeight="1" x14ac:dyDescent="0.2">
      <c r="A73" s="606"/>
      <c r="B73" s="92"/>
      <c r="C73" s="93"/>
      <c r="D73" s="619"/>
      <c r="E73" s="619"/>
      <c r="F73" s="622"/>
      <c r="G73" s="613"/>
      <c r="H73" s="616"/>
      <c r="I73" s="625"/>
      <c r="J73" s="628"/>
      <c r="K73" s="630" t="s">
        <v>211</v>
      </c>
      <c r="L73" s="611"/>
      <c r="M73" s="596">
        <v>4.5</v>
      </c>
      <c r="N73" s="294" t="s">
        <v>2</v>
      </c>
      <c r="O73" s="533">
        <f>M73</f>
        <v>4.5</v>
      </c>
      <c r="P73" s="159"/>
      <c r="Q73" s="361" t="s">
        <v>210</v>
      </c>
      <c r="R73" s="596">
        <v>2.4</v>
      </c>
      <c r="S73" s="294" t="s">
        <v>2</v>
      </c>
      <c r="T73" s="533">
        <f>R73</f>
        <v>2.4</v>
      </c>
      <c r="U73" s="172"/>
      <c r="V73" s="160"/>
      <c r="W73" s="161"/>
      <c r="X73" s="162"/>
      <c r="Y73" s="163"/>
      <c r="Z73" s="165"/>
      <c r="AA73" s="408"/>
      <c r="AB73" s="597"/>
      <c r="AC73" s="526"/>
      <c r="AD73" s="527"/>
      <c r="AE73" s="169"/>
      <c r="AF73" s="395"/>
      <c r="AG73" s="166"/>
      <c r="AL73" s="173"/>
      <c r="AM73" s="173"/>
    </row>
    <row r="74" spans="1:39" ht="15.95" customHeight="1" x14ac:dyDescent="0.2">
      <c r="A74" s="606"/>
      <c r="B74" s="92"/>
      <c r="C74" s="374"/>
      <c r="D74" s="619"/>
      <c r="E74" s="619"/>
      <c r="F74" s="622"/>
      <c r="G74" s="613"/>
      <c r="H74" s="616"/>
      <c r="I74" s="625"/>
      <c r="J74" s="628"/>
      <c r="K74" s="630" t="s">
        <v>214</v>
      </c>
      <c r="L74" s="631"/>
      <c r="M74" s="548">
        <v>201</v>
      </c>
      <c r="N74" s="549" t="s">
        <v>73</v>
      </c>
      <c r="O74" s="410">
        <f>27.02+0.47</f>
        <v>27.49</v>
      </c>
      <c r="P74" s="159"/>
      <c r="Q74" s="361" t="s">
        <v>212</v>
      </c>
      <c r="R74" s="543">
        <f>145+10</f>
        <v>155</v>
      </c>
      <c r="S74" s="592" t="s">
        <v>73</v>
      </c>
      <c r="T74" s="533">
        <f>R74*K88</f>
        <v>23.246124999999999</v>
      </c>
      <c r="U74" s="172"/>
      <c r="V74" s="160"/>
      <c r="W74" s="161"/>
      <c r="X74" s="162"/>
      <c r="Y74" s="163"/>
      <c r="Z74" s="165"/>
      <c r="AA74" s="306"/>
      <c r="AB74" s="325"/>
      <c r="AC74" s="307"/>
      <c r="AD74" s="308"/>
      <c r="AE74" s="309"/>
      <c r="AF74" s="203"/>
      <c r="AG74" s="204"/>
      <c r="AH74" s="257"/>
      <c r="AL74" s="173"/>
      <c r="AM74" s="173"/>
    </row>
    <row r="75" spans="1:39" ht="15.95" customHeight="1" x14ac:dyDescent="0.2">
      <c r="A75" s="606"/>
      <c r="B75" s="92"/>
      <c r="C75" s="374"/>
      <c r="D75" s="619"/>
      <c r="E75" s="619"/>
      <c r="F75" s="622"/>
      <c r="G75" s="613"/>
      <c r="H75" s="616"/>
      <c r="I75" s="625"/>
      <c r="J75" s="628"/>
      <c r="K75" s="630" t="s">
        <v>75</v>
      </c>
      <c r="L75" s="645"/>
      <c r="M75" s="154">
        <v>9.4</v>
      </c>
      <c r="N75" s="343" t="s">
        <v>2</v>
      </c>
      <c r="O75" s="423">
        <f>M75</f>
        <v>9.4</v>
      </c>
      <c r="P75" s="440"/>
      <c r="Q75" s="361"/>
      <c r="R75" s="543"/>
      <c r="S75" s="592"/>
      <c r="T75" s="533"/>
      <c r="U75" s="172"/>
      <c r="V75" s="160"/>
      <c r="W75" s="161"/>
      <c r="X75" s="162"/>
      <c r="Y75" s="163"/>
      <c r="Z75" s="165"/>
      <c r="AA75" s="306"/>
      <c r="AB75" s="325"/>
      <c r="AC75" s="307"/>
      <c r="AD75" s="308"/>
      <c r="AE75" s="309"/>
      <c r="AF75" s="598">
        <f>M74</f>
        <v>201</v>
      </c>
      <c r="AG75" s="506">
        <f>SUM(M75:M76)</f>
        <v>82.43</v>
      </c>
      <c r="AH75" s="507">
        <f>SUM(O74,O75,O76)</f>
        <v>109.92</v>
      </c>
      <c r="AI75" s="460" t="s">
        <v>37</v>
      </c>
      <c r="AL75" s="591"/>
      <c r="AM75" s="591"/>
    </row>
    <row r="76" spans="1:39" ht="15.95" customHeight="1" x14ac:dyDescent="0.2">
      <c r="A76" s="607"/>
      <c r="B76" s="447"/>
      <c r="C76" s="17"/>
      <c r="D76" s="620"/>
      <c r="E76" s="620"/>
      <c r="F76" s="623"/>
      <c r="G76" s="614"/>
      <c r="H76" s="617"/>
      <c r="I76" s="626"/>
      <c r="J76" s="629"/>
      <c r="K76" s="632" t="s">
        <v>229</v>
      </c>
      <c r="L76" s="633"/>
      <c r="M76" s="830">
        <v>73.03</v>
      </c>
      <c r="N76" s="831" t="s">
        <v>2</v>
      </c>
      <c r="O76" s="145">
        <f>M76</f>
        <v>73.03</v>
      </c>
      <c r="P76" s="159"/>
      <c r="Q76" s="305"/>
      <c r="R76" s="364"/>
      <c r="S76" s="469"/>
      <c r="T76" s="423"/>
      <c r="U76" s="158"/>
      <c r="V76" s="224"/>
      <c r="W76" s="155"/>
      <c r="X76" s="170"/>
      <c r="Y76" s="163"/>
      <c r="Z76" s="214"/>
      <c r="AA76" s="505"/>
      <c r="AB76" s="411"/>
      <c r="AC76" s="314"/>
      <c r="AD76" s="308"/>
      <c r="AE76" s="315"/>
      <c r="AF76" s="398">
        <f>SUM(R74)</f>
        <v>155</v>
      </c>
      <c r="AG76" s="399">
        <f>SUM(AB72:AB73,R72:R73,M72:M73)</f>
        <v>18.899999999999999</v>
      </c>
      <c r="AH76" s="400">
        <f>SUM(AD72,T72:T74,O72:O73)</f>
        <v>42.146124999999998</v>
      </c>
      <c r="AI76" s="459" t="s">
        <v>8</v>
      </c>
      <c r="AL76" s="173"/>
      <c r="AM76" s="173"/>
    </row>
    <row r="77" spans="1:39" ht="15.95" customHeight="1" x14ac:dyDescent="0.2">
      <c r="A77" s="605" t="s">
        <v>71</v>
      </c>
      <c r="B77" s="448"/>
      <c r="C77" s="431"/>
      <c r="D77" s="618"/>
      <c r="E77" s="618"/>
      <c r="F77" s="621"/>
      <c r="G77" s="612"/>
      <c r="H77" s="615"/>
      <c r="I77" s="624"/>
      <c r="J77" s="627"/>
      <c r="K77" s="608"/>
      <c r="L77" s="609"/>
      <c r="M77" s="345"/>
      <c r="N77" s="479"/>
      <c r="O77" s="185"/>
      <c r="P77" s="185"/>
      <c r="Q77" s="384"/>
      <c r="R77" s="363"/>
      <c r="S77" s="467"/>
      <c r="T77" s="439"/>
      <c r="U77" s="172"/>
      <c r="V77" s="160"/>
      <c r="W77" s="161"/>
      <c r="X77" s="193"/>
      <c r="Y77" s="194"/>
      <c r="Z77" s="165"/>
      <c r="AA77" s="404" t="s">
        <v>215</v>
      </c>
      <c r="AB77" s="599">
        <v>4</v>
      </c>
      <c r="AC77" s="586" t="s">
        <v>2</v>
      </c>
      <c r="AD77" s="587">
        <f>AB77</f>
        <v>4</v>
      </c>
      <c r="AE77" s="169"/>
      <c r="AF77" s="565" t="s">
        <v>73</v>
      </c>
      <c r="AG77" s="462" t="s">
        <v>2</v>
      </c>
      <c r="AH77" s="148" t="s">
        <v>2</v>
      </c>
      <c r="AI77" s="109"/>
      <c r="AL77" s="173"/>
      <c r="AM77" s="173"/>
    </row>
    <row r="78" spans="1:39" ht="15.95" customHeight="1" x14ac:dyDescent="0.2">
      <c r="A78" s="606"/>
      <c r="B78" s="94"/>
      <c r="C78" s="375"/>
      <c r="D78" s="619"/>
      <c r="E78" s="619"/>
      <c r="F78" s="622"/>
      <c r="G78" s="613"/>
      <c r="H78" s="616"/>
      <c r="I78" s="625"/>
      <c r="J78" s="628"/>
      <c r="K78" s="610"/>
      <c r="L78" s="611"/>
      <c r="M78" s="346"/>
      <c r="N78" s="222"/>
      <c r="O78" s="159"/>
      <c r="P78" s="159"/>
      <c r="Q78" s="305"/>
      <c r="R78" s="364"/>
      <c r="S78" s="469"/>
      <c r="T78" s="423"/>
      <c r="U78" s="172"/>
      <c r="V78" s="160"/>
      <c r="W78" s="161"/>
      <c r="X78" s="162"/>
      <c r="Y78" s="163"/>
      <c r="Z78" s="165"/>
      <c r="AA78" s="408"/>
      <c r="AB78" s="304"/>
      <c r="AC78" s="425"/>
      <c r="AD78" s="190"/>
      <c r="AE78" s="169"/>
      <c r="AF78" s="395"/>
      <c r="AG78" s="166"/>
      <c r="AL78" s="173"/>
      <c r="AM78" s="173"/>
    </row>
    <row r="79" spans="1:39" ht="15.95" customHeight="1" x14ac:dyDescent="0.2">
      <c r="A79" s="606"/>
      <c r="B79" s="407"/>
      <c r="C79" s="22"/>
      <c r="D79" s="619"/>
      <c r="E79" s="619"/>
      <c r="F79" s="622"/>
      <c r="G79" s="613"/>
      <c r="H79" s="616"/>
      <c r="I79" s="625"/>
      <c r="J79" s="628"/>
      <c r="K79" s="610"/>
      <c r="L79" s="631"/>
      <c r="M79" s="346"/>
      <c r="N79" s="222"/>
      <c r="O79" s="159"/>
      <c r="P79" s="159"/>
      <c r="Q79" s="305"/>
      <c r="R79" s="364"/>
      <c r="S79" s="469"/>
      <c r="T79" s="423"/>
      <c r="U79" s="172"/>
      <c r="V79" s="160"/>
      <c r="W79" s="161"/>
      <c r="X79" s="162"/>
      <c r="Y79" s="163"/>
      <c r="Z79" s="165"/>
      <c r="AA79" s="306"/>
      <c r="AB79" s="325"/>
      <c r="AC79" s="307"/>
      <c r="AD79" s="308"/>
      <c r="AE79" s="309"/>
      <c r="AF79" s="506">
        <v>0</v>
      </c>
      <c r="AG79" s="508">
        <v>0</v>
      </c>
      <c r="AH79" s="507">
        <v>0</v>
      </c>
      <c r="AI79" s="460" t="s">
        <v>37</v>
      </c>
      <c r="AL79" s="173"/>
      <c r="AM79" s="173"/>
    </row>
    <row r="80" spans="1:39" ht="15.95" customHeight="1" thickBot="1" x14ac:dyDescent="0.25">
      <c r="A80" s="607"/>
      <c r="B80" s="31"/>
      <c r="C80" s="17"/>
      <c r="D80" s="620"/>
      <c r="E80" s="620"/>
      <c r="F80" s="623"/>
      <c r="G80" s="614"/>
      <c r="H80" s="617"/>
      <c r="I80" s="626"/>
      <c r="J80" s="629"/>
      <c r="K80" s="650"/>
      <c r="L80" s="633"/>
      <c r="M80" s="390"/>
      <c r="N80" s="348"/>
      <c r="O80" s="157"/>
      <c r="P80" s="159"/>
      <c r="Q80" s="210"/>
      <c r="R80" s="349"/>
      <c r="S80" s="170"/>
      <c r="T80" s="159"/>
      <c r="U80" s="158"/>
      <c r="V80" s="224"/>
      <c r="W80" s="155"/>
      <c r="X80" s="170"/>
      <c r="Y80" s="163"/>
      <c r="Z80" s="214"/>
      <c r="AA80" s="312"/>
      <c r="AB80" s="313"/>
      <c r="AC80" s="314"/>
      <c r="AD80" s="308"/>
      <c r="AE80" s="315"/>
      <c r="AF80" s="398">
        <v>0</v>
      </c>
      <c r="AG80" s="399">
        <f>AB77</f>
        <v>4</v>
      </c>
      <c r="AH80" s="400">
        <f>AD77</f>
        <v>4</v>
      </c>
      <c r="AI80" s="570" t="s">
        <v>8</v>
      </c>
      <c r="AL80" s="173"/>
      <c r="AM80" s="173"/>
    </row>
    <row r="81" spans="1:41" ht="13.5" thickBot="1" x14ac:dyDescent="0.25">
      <c r="A81" s="231" t="s">
        <v>10</v>
      </c>
      <c r="B81" s="671" t="s">
        <v>72</v>
      </c>
      <c r="C81" s="232"/>
      <c r="D81" s="232"/>
      <c r="E81" s="337"/>
      <c r="F81" s="233">
        <f>SUM(F16:F80)</f>
        <v>0</v>
      </c>
      <c r="G81" s="233"/>
      <c r="H81" s="233"/>
      <c r="I81" s="234"/>
      <c r="J81" s="235">
        <f>SUM(J16:J80)</f>
        <v>486.05149999999992</v>
      </c>
      <c r="K81" s="236"/>
      <c r="L81" s="237"/>
      <c r="M81" s="238"/>
      <c r="N81" s="234"/>
      <c r="O81" s="235">
        <f>SUM(O16:O80)</f>
        <v>468.64794999999992</v>
      </c>
      <c r="P81" s="235"/>
      <c r="Q81" s="239"/>
      <c r="R81" s="238"/>
      <c r="S81" s="240"/>
      <c r="T81" s="235">
        <f>SUM(T16:T80)</f>
        <v>417.05808550000006</v>
      </c>
      <c r="U81" s="274">
        <f>SUM(U16:U80)</f>
        <v>0</v>
      </c>
      <c r="V81" s="241"/>
      <c r="W81" s="238"/>
      <c r="X81" s="240"/>
      <c r="Y81" s="235">
        <f>SUM(Y16:Y80)</f>
        <v>170.66925000000001</v>
      </c>
      <c r="Z81" s="235"/>
      <c r="AA81" s="242"/>
      <c r="AB81" s="238"/>
      <c r="AC81" s="237"/>
      <c r="AD81" s="235">
        <f>SUM(AD16:AD80)</f>
        <v>121.09131499999999</v>
      </c>
      <c r="AE81" s="235"/>
      <c r="AF81" s="673">
        <f>SUM(AD81,Y81,T81,O81,J81)</f>
        <v>1663.5181004999999</v>
      </c>
      <c r="AG81" s="674"/>
      <c r="AH81" s="682"/>
      <c r="AI81" s="651"/>
      <c r="AJ81" s="651"/>
      <c r="AK81" s="651"/>
      <c r="AL81" s="111"/>
      <c r="AM81" s="176" t="s">
        <v>36</v>
      </c>
      <c r="AN81" s="177"/>
      <c r="AO81" s="178">
        <f>SUM(AI18:AI80)</f>
        <v>0</v>
      </c>
    </row>
    <row r="82" spans="1:41" ht="13.5" thickBot="1" x14ac:dyDescent="0.25">
      <c r="A82" s="243" t="s">
        <v>9</v>
      </c>
      <c r="B82" s="672"/>
      <c r="C82" s="244"/>
      <c r="D82" s="244"/>
      <c r="E82" s="338"/>
      <c r="F82" s="245"/>
      <c r="G82" s="245"/>
      <c r="H82" s="401"/>
      <c r="I82" s="246"/>
      <c r="J82" s="247" t="s">
        <v>2</v>
      </c>
      <c r="K82" s="248"/>
      <c r="L82" s="246"/>
      <c r="M82" s="322">
        <f>SUM(M65:M80,M57,M49:M55,M45,M38,M20:M36,M58:M63)</f>
        <v>1193.04</v>
      </c>
      <c r="N82" s="323" t="s">
        <v>33</v>
      </c>
      <c r="O82" s="249" t="s">
        <v>2</v>
      </c>
      <c r="P82" s="249"/>
      <c r="Q82" s="250"/>
      <c r="R82" s="322">
        <f>SUM(R61:R64,R38,R32:R36,R21:R26)</f>
        <v>610.91999999999996</v>
      </c>
      <c r="S82" s="324" t="s">
        <v>33</v>
      </c>
      <c r="T82" s="247" t="s">
        <v>2</v>
      </c>
      <c r="U82" s="274">
        <f>SUM(U17:U81)</f>
        <v>0</v>
      </c>
      <c r="V82" s="246"/>
      <c r="W82" s="322">
        <f>SUM(W45:W61)</f>
        <v>75.34</v>
      </c>
      <c r="X82" s="324" t="s">
        <v>33</v>
      </c>
      <c r="Y82" s="247" t="s">
        <v>2</v>
      </c>
      <c r="Z82" s="251"/>
      <c r="AA82" s="250"/>
      <c r="AB82" s="322"/>
      <c r="AC82" s="324" t="s">
        <v>33</v>
      </c>
      <c r="AD82" s="247" t="s">
        <v>2</v>
      </c>
      <c r="AE82" s="252"/>
      <c r="AF82" s="675" t="s">
        <v>41</v>
      </c>
      <c r="AG82" s="676"/>
      <c r="AH82" s="680"/>
      <c r="AI82" s="654"/>
      <c r="AJ82" s="654"/>
      <c r="AK82" s="654"/>
      <c r="AM82" s="176" t="s">
        <v>35</v>
      </c>
      <c r="AN82" s="177"/>
      <c r="AO82" s="178">
        <f>SUM(AI19:AI81)</f>
        <v>0</v>
      </c>
    </row>
    <row r="83" spans="1:41" ht="15.75" customHeight="1" thickTop="1" x14ac:dyDescent="0.2">
      <c r="A83" s="103"/>
      <c r="B83" s="104" t="s">
        <v>11</v>
      </c>
      <c r="C83" s="516">
        <v>3</v>
      </c>
      <c r="D83" s="104"/>
      <c r="E83" s="104"/>
      <c r="F83" s="102"/>
      <c r="G83" s="102"/>
      <c r="H83" s="102"/>
      <c r="I83" s="102"/>
      <c r="J83" s="102"/>
      <c r="K83" s="102"/>
      <c r="L83" s="254"/>
      <c r="M83" s="105"/>
      <c r="N83" s="105"/>
      <c r="O83" s="320">
        <f>SUM(O65:O80,O49:O63,O45,O38,O16:O36)</f>
        <v>405.17824999999988</v>
      </c>
      <c r="P83" s="102"/>
      <c r="Q83" s="106"/>
      <c r="R83" s="106"/>
      <c r="S83" s="106"/>
      <c r="T83" s="321">
        <f>SUM(T16:T80)</f>
        <v>417.05808550000006</v>
      </c>
      <c r="U83" s="106"/>
      <c r="V83" s="106"/>
      <c r="W83" s="106"/>
      <c r="X83" s="106"/>
      <c r="Y83" s="321">
        <f>SUM(Y45:Y59)</f>
        <v>75.34</v>
      </c>
      <c r="Z83" s="106"/>
      <c r="AA83" s="102"/>
      <c r="AB83" s="33"/>
      <c r="AC83" s="33"/>
      <c r="AD83" s="320"/>
      <c r="AE83" s="560" t="e">
        <f>SUM(AH81,AG10)</f>
        <v>#REF!</v>
      </c>
      <c r="AF83" s="573"/>
      <c r="AG83" s="573"/>
      <c r="AH83" s="574"/>
      <c r="AI83" s="571"/>
    </row>
    <row r="84" spans="1:41" ht="13.5" customHeight="1" x14ac:dyDescent="0.2">
      <c r="M84" s="34"/>
      <c r="N84" s="34"/>
      <c r="O84" s="5"/>
      <c r="T84" s="5"/>
      <c r="Y84" s="5"/>
      <c r="AA84" s="7"/>
      <c r="AB84" s="35"/>
      <c r="AC84" s="35"/>
      <c r="AD84" s="5"/>
      <c r="AE84" s="572"/>
      <c r="AF84" s="574"/>
      <c r="AG84" s="574"/>
      <c r="AH84" s="574"/>
      <c r="AI84" s="571"/>
      <c r="AJ84" s="168"/>
    </row>
    <row r="85" spans="1:41" x14ac:dyDescent="0.2">
      <c r="A85" s="681" t="s">
        <v>14</v>
      </c>
      <c r="B85" s="681"/>
      <c r="C85" s="36"/>
      <c r="D85" s="681" t="s">
        <v>15</v>
      </c>
      <c r="E85" s="681"/>
      <c r="F85" s="681"/>
      <c r="G85" s="681"/>
      <c r="H85" s="681"/>
      <c r="I85" s="681"/>
      <c r="J85" s="681"/>
      <c r="K85" s="681"/>
      <c r="L85" s="681"/>
      <c r="M85" s="681"/>
      <c r="N85" s="681"/>
      <c r="O85" s="681"/>
      <c r="P85" s="681"/>
      <c r="Q85" s="681"/>
      <c r="U85" s="84" t="s">
        <v>12</v>
      </c>
      <c r="V85" s="84"/>
      <c r="W85" s="84"/>
      <c r="X85" s="642" t="s">
        <v>42</v>
      </c>
      <c r="Y85" s="642"/>
      <c r="Z85" s="642"/>
      <c r="AA85" s="7"/>
      <c r="AB85" s="35"/>
      <c r="AC85" s="35"/>
      <c r="AE85" s="678">
        <f>SUM(AF80,AF76,AF71,AF67,AF62,AF58,AF54,AF49,AF44,AF40,AF36,AF30,AF23)</f>
        <v>1955.98</v>
      </c>
      <c r="AF85" s="679"/>
      <c r="AG85" s="677" t="s">
        <v>216</v>
      </c>
      <c r="AH85" s="677"/>
      <c r="AI85" s="600">
        <f>SUM(AH18:AH80)</f>
        <v>1663.5181005000006</v>
      </c>
      <c r="AJ85" s="95" t="s">
        <v>217</v>
      </c>
    </row>
    <row r="86" spans="1:41" x14ac:dyDescent="0.2">
      <c r="A86" s="25" t="s">
        <v>2</v>
      </c>
      <c r="B86" s="10" t="s">
        <v>13</v>
      </c>
      <c r="C86" s="36"/>
      <c r="D86" s="684"/>
      <c r="E86" s="684"/>
      <c r="F86" s="684"/>
      <c r="G86" s="443"/>
      <c r="H86" s="335"/>
      <c r="I86" s="10"/>
      <c r="J86" s="85"/>
      <c r="K86" s="667"/>
      <c r="L86" s="667"/>
      <c r="M86" s="115"/>
      <c r="N86" s="670"/>
      <c r="O86" s="670"/>
      <c r="P86" s="25"/>
      <c r="Q86" s="667"/>
      <c r="R86" s="667"/>
      <c r="U86" s="84"/>
      <c r="V86" s="84"/>
      <c r="W86" s="84"/>
      <c r="X86" s="643" t="s">
        <v>173</v>
      </c>
      <c r="Y86" s="644"/>
      <c r="Z86" s="644"/>
      <c r="AA86" s="644"/>
      <c r="AB86" s="35"/>
      <c r="AC86" s="35"/>
      <c r="AE86" s="331"/>
      <c r="AF86" s="412"/>
      <c r="AG86" s="413"/>
      <c r="AH86" s="64"/>
      <c r="AI86" s="413"/>
      <c r="AJ86" s="333" t="s">
        <v>43</v>
      </c>
      <c r="AK86" s="332" t="s">
        <v>44</v>
      </c>
      <c r="AM86" s="5"/>
    </row>
    <row r="87" spans="1:41" x14ac:dyDescent="0.2">
      <c r="A87" s="76" t="s">
        <v>73</v>
      </c>
      <c r="B87" s="267" t="s">
        <v>74</v>
      </c>
      <c r="C87" s="36"/>
      <c r="D87" s="684"/>
      <c r="E87" s="684"/>
      <c r="F87" s="684"/>
      <c r="G87" s="443"/>
      <c r="H87" s="421"/>
      <c r="I87" s="10"/>
      <c r="J87" s="85"/>
      <c r="K87" s="669"/>
      <c r="L87" s="667"/>
      <c r="M87" s="115"/>
      <c r="N87" s="276"/>
      <c r="O87" s="277"/>
      <c r="P87" s="25"/>
      <c r="Q87" s="278"/>
      <c r="R87" s="279"/>
      <c r="U87" s="646" t="s">
        <v>172</v>
      </c>
      <c r="V87" s="646"/>
      <c r="W87" s="316"/>
      <c r="X87" s="644"/>
      <c r="Y87" s="644"/>
      <c r="Z87" s="644"/>
      <c r="AA87" s="644"/>
      <c r="AB87" s="35"/>
      <c r="AC87" s="35"/>
      <c r="AD87" s="37"/>
      <c r="AE87" s="38"/>
      <c r="AF87" s="416"/>
      <c r="AG87" s="63"/>
      <c r="AH87" s="63"/>
      <c r="AI87" s="414"/>
      <c r="AJ87" s="63"/>
      <c r="AK87" s="334"/>
    </row>
    <row r="88" spans="1:41" x14ac:dyDescent="0.2">
      <c r="A88" s="76"/>
      <c r="B88" s="267"/>
      <c r="C88" s="10"/>
      <c r="D88" s="684"/>
      <c r="E88" s="684"/>
      <c r="F88" s="684"/>
      <c r="G88" s="443"/>
      <c r="H88" s="421">
        <v>1</v>
      </c>
      <c r="I88" s="267" t="s">
        <v>73</v>
      </c>
      <c r="J88" s="88" t="s">
        <v>16</v>
      </c>
      <c r="K88" s="669">
        <f>Geldtausch!K4</f>
        <v>0.149975</v>
      </c>
      <c r="L88" s="668"/>
      <c r="M88" s="115"/>
      <c r="N88" s="276"/>
      <c r="O88" s="277"/>
      <c r="P88" s="25"/>
      <c r="Q88" s="278" t="s">
        <v>38</v>
      </c>
      <c r="R88" s="279"/>
      <c r="S88" s="39"/>
      <c r="U88" s="641" t="s">
        <v>170</v>
      </c>
      <c r="V88" s="641"/>
      <c r="W88" s="317"/>
      <c r="X88" s="644"/>
      <c r="Y88" s="644"/>
      <c r="Z88" s="644"/>
      <c r="AA88" s="644"/>
      <c r="AB88" s="35"/>
      <c r="AC88" s="35"/>
      <c r="AD88" s="40"/>
      <c r="AE88" s="40"/>
      <c r="AF88" s="437"/>
      <c r="AG88" s="415"/>
      <c r="AH88" s="319"/>
      <c r="AI88" s="415"/>
      <c r="AJ88" s="415"/>
      <c r="AK88" s="334"/>
    </row>
    <row r="89" spans="1:41" x14ac:dyDescent="0.2">
      <c r="A89" s="76"/>
      <c r="B89" s="266"/>
      <c r="C89" s="41"/>
      <c r="D89" s="667"/>
      <c r="E89" s="667"/>
      <c r="F89" s="667"/>
      <c r="G89" s="442"/>
      <c r="H89" s="451"/>
      <c r="I89" s="64"/>
      <c r="J89" s="450"/>
      <c r="K89" s="669"/>
      <c r="L89" s="668"/>
      <c r="M89" s="115"/>
      <c r="N89" s="253"/>
      <c r="O89" s="180"/>
      <c r="P89" s="25"/>
      <c r="Q89" s="25"/>
      <c r="S89" s="3"/>
      <c r="T89" s="3"/>
      <c r="U89" s="710" t="s">
        <v>171</v>
      </c>
      <c r="V89" s="710"/>
      <c r="W89" s="260"/>
      <c r="X89" s="644"/>
      <c r="Y89" s="644"/>
      <c r="Z89" s="644"/>
      <c r="AA89" s="644"/>
      <c r="AB89" s="54"/>
      <c r="AC89" s="54"/>
      <c r="AD89" s="40"/>
      <c r="AE89" s="40"/>
      <c r="AF89" s="433"/>
      <c r="AG89" s="580"/>
      <c r="AH89" s="415"/>
      <c r="AI89" s="578"/>
      <c r="AJ89" s="433"/>
      <c r="AK89" s="333"/>
    </row>
    <row r="90" spans="1:41" x14ac:dyDescent="0.2">
      <c r="A90" s="25"/>
      <c r="B90" s="101"/>
      <c r="C90" s="41"/>
      <c r="D90" s="100"/>
      <c r="E90" s="100"/>
      <c r="F90" s="100"/>
      <c r="G90" s="442"/>
      <c r="H90" s="100"/>
      <c r="I90" s="42"/>
      <c r="J90" s="86"/>
      <c r="K90" s="667"/>
      <c r="L90" s="668"/>
      <c r="M90" s="115"/>
      <c r="N90" s="253"/>
      <c r="O90" s="180"/>
      <c r="P90" s="25"/>
      <c r="Q90" s="25"/>
      <c r="S90" s="3"/>
      <c r="T90" s="3"/>
      <c r="U90" s="709"/>
      <c r="V90" s="709"/>
      <c r="W90" s="260"/>
      <c r="X90" s="260"/>
      <c r="Y90" s="260"/>
      <c r="Z90" s="260"/>
      <c r="AA90" s="2"/>
      <c r="AB90" s="54"/>
      <c r="AC90" s="54"/>
      <c r="AD90" s="40"/>
      <c r="AE90" s="40"/>
      <c r="AF90" s="415"/>
      <c r="AG90" s="415"/>
      <c r="AH90" s="415"/>
      <c r="AI90" s="415"/>
      <c r="AJ90" s="319"/>
      <c r="AK90" s="318"/>
    </row>
    <row r="91" spans="1:41" x14ac:dyDescent="0.2">
      <c r="A91" s="25"/>
      <c r="B91" s="101"/>
      <c r="C91" s="41"/>
      <c r="D91" s="100"/>
      <c r="E91" s="100"/>
      <c r="F91" s="100"/>
      <c r="G91" s="442"/>
      <c r="H91" s="100"/>
      <c r="I91" s="42"/>
      <c r="J91" s="86"/>
      <c r="K91" s="667"/>
      <c r="L91" s="668"/>
      <c r="M91" s="115"/>
      <c r="N91" s="253"/>
      <c r="O91" s="180"/>
      <c r="P91" s="25"/>
      <c r="Q91" s="25"/>
      <c r="S91" s="3"/>
      <c r="T91" s="3"/>
      <c r="U91" s="261"/>
      <c r="V91" s="260"/>
      <c r="W91" s="260"/>
      <c r="X91" s="260"/>
      <c r="Y91" s="260"/>
      <c r="Z91" s="260"/>
      <c r="AA91" s="2"/>
      <c r="AB91" s="54"/>
      <c r="AC91" s="54"/>
      <c r="AD91" s="40"/>
      <c r="AE91" s="40"/>
      <c r="AF91" s="561"/>
      <c r="AG91" s="561"/>
      <c r="AH91" s="561"/>
      <c r="AI91" s="561"/>
      <c r="AJ91" s="561"/>
      <c r="AK91" s="318"/>
    </row>
    <row r="92" spans="1:41" x14ac:dyDescent="0.2">
      <c r="A92" s="25"/>
      <c r="B92" s="101"/>
      <c r="C92" s="41"/>
      <c r="D92" s="100"/>
      <c r="E92" s="100"/>
      <c r="F92" s="100"/>
      <c r="G92" s="442"/>
      <c r="H92" s="100"/>
      <c r="I92" s="42"/>
      <c r="J92" s="86"/>
      <c r="K92" s="42"/>
      <c r="L92" s="87"/>
      <c r="M92" s="115"/>
      <c r="N92" s="253"/>
      <c r="O92" s="90"/>
      <c r="P92" s="25"/>
      <c r="Q92" s="25"/>
      <c r="S92" s="3"/>
      <c r="T92" s="3"/>
      <c r="U92" s="261"/>
      <c r="V92" s="260"/>
      <c r="W92" s="260"/>
      <c r="X92" s="260"/>
      <c r="Y92" s="260"/>
      <c r="Z92" s="260"/>
      <c r="AA92" s="2"/>
      <c r="AB92" s="54"/>
      <c r="AC92" s="54"/>
      <c r="AD92" s="40"/>
      <c r="AE92" s="40"/>
      <c r="AF92" s="437"/>
      <c r="AG92" s="434"/>
      <c r="AH92" s="319"/>
      <c r="AI92" s="436"/>
      <c r="AJ92" s="435"/>
      <c r="AK92" s="318"/>
    </row>
    <row r="93" spans="1:41" x14ac:dyDescent="0.2">
      <c r="B93" s="42"/>
      <c r="C93" s="42"/>
      <c r="D93" s="681"/>
      <c r="E93" s="681"/>
      <c r="F93" s="681"/>
      <c r="G93" s="441"/>
      <c r="H93" s="336"/>
      <c r="K93" s="681" t="s">
        <v>45</v>
      </c>
      <c r="L93" s="681"/>
      <c r="M93" s="91"/>
      <c r="N93" s="89"/>
      <c r="O93" s="90"/>
      <c r="P93" s="44"/>
      <c r="Q93" s="46"/>
      <c r="R93" s="47"/>
      <c r="S93" s="47"/>
      <c r="T93" s="264"/>
      <c r="U93" s="263"/>
      <c r="V93" s="263"/>
      <c r="W93" s="263"/>
      <c r="X93" s="263"/>
      <c r="Y93" s="263"/>
      <c r="Z93" s="263"/>
      <c r="AA93" s="3"/>
      <c r="AB93" s="10"/>
      <c r="AC93" s="10"/>
      <c r="AD93" s="55"/>
      <c r="AE93" s="55"/>
      <c r="AF93" s="575"/>
      <c r="AG93" s="435"/>
      <c r="AH93" s="437"/>
      <c r="AI93" s="576"/>
      <c r="AJ93" s="581"/>
      <c r="AK93" s="110"/>
    </row>
    <row r="94" spans="1:41" x14ac:dyDescent="0.2">
      <c r="B94" s="48"/>
      <c r="C94" s="49"/>
      <c r="D94" s="683"/>
      <c r="E94" s="683"/>
      <c r="F94" s="683"/>
      <c r="G94" s="444"/>
      <c r="H94" s="180"/>
      <c r="I94" s="107"/>
      <c r="J94" s="255"/>
      <c r="K94" s="72" t="s">
        <v>73</v>
      </c>
      <c r="L94" s="256" t="s">
        <v>27</v>
      </c>
      <c r="M94" s="420">
        <f>SUM(M95:M96)</f>
        <v>2013.78</v>
      </c>
      <c r="N94" s="108" t="s">
        <v>28</v>
      </c>
      <c r="O94" s="107">
        <v>2000</v>
      </c>
      <c r="P94" s="262">
        <f>O94-M94</f>
        <v>-13.779999999999973</v>
      </c>
      <c r="Q94" s="328" t="s">
        <v>46</v>
      </c>
      <c r="R94" s="175"/>
      <c r="S94" s="47"/>
      <c r="T94" s="264"/>
      <c r="U94" s="51"/>
      <c r="V94" s="51"/>
      <c r="W94" s="51"/>
      <c r="X94" s="51"/>
      <c r="Y94" s="51"/>
      <c r="Z94" s="51"/>
      <c r="AA94" s="3"/>
      <c r="AB94" s="10"/>
      <c r="AC94" s="10"/>
      <c r="AD94" s="55"/>
      <c r="AE94" s="55"/>
      <c r="AF94" s="437"/>
      <c r="AG94" s="435"/>
      <c r="AH94" s="319"/>
      <c r="AI94" s="577"/>
      <c r="AJ94" s="319"/>
      <c r="AK94" s="7"/>
    </row>
    <row r="95" spans="1:41" x14ac:dyDescent="0.2">
      <c r="B95" s="52"/>
      <c r="C95" s="53"/>
      <c r="D95" s="683"/>
      <c r="E95" s="683"/>
      <c r="F95" s="683"/>
      <c r="G95" s="444"/>
      <c r="H95" s="180"/>
      <c r="I95" s="98"/>
      <c r="J95" s="262"/>
      <c r="K95" s="98"/>
      <c r="L95" s="417" t="s">
        <v>52</v>
      </c>
      <c r="M95" s="292">
        <v>57.8</v>
      </c>
      <c r="N95" s="108"/>
      <c r="O95" s="418"/>
      <c r="P95" s="99"/>
      <c r="Q95" s="328"/>
      <c r="S95" s="3"/>
      <c r="T95" s="264"/>
      <c r="U95" s="21"/>
      <c r="V95" s="51"/>
      <c r="W95" s="51"/>
      <c r="X95" s="51"/>
      <c r="Y95" s="51"/>
      <c r="Z95" s="21"/>
      <c r="AA95" s="3"/>
      <c r="AB95" s="10"/>
      <c r="AC95" s="10"/>
      <c r="AD95" s="55"/>
      <c r="AE95" s="55"/>
      <c r="AF95" s="319"/>
      <c r="AG95" s="319"/>
      <c r="AH95" s="319"/>
      <c r="AI95" s="319"/>
      <c r="AJ95" s="319"/>
      <c r="AK95" s="7"/>
    </row>
    <row r="96" spans="1:41" x14ac:dyDescent="0.2">
      <c r="A96" s="55"/>
      <c r="B96" s="63"/>
      <c r="C96" s="63"/>
      <c r="D96" s="63"/>
      <c r="E96" s="63"/>
      <c r="F96" s="64"/>
      <c r="G96" s="64"/>
      <c r="H96" s="64"/>
      <c r="I96" s="64"/>
      <c r="J96" s="65"/>
      <c r="K96" s="98"/>
      <c r="L96" s="419" t="s">
        <v>53</v>
      </c>
      <c r="M96" s="420">
        <f>AE85</f>
        <v>1955.98</v>
      </c>
      <c r="N96" s="108"/>
      <c r="O96" s="43"/>
      <c r="P96" s="292"/>
      <c r="Q96" s="180"/>
      <c r="R96" s="68"/>
      <c r="S96" s="68"/>
      <c r="T96" s="264"/>
      <c r="U96" s="21"/>
      <c r="V96" s="21"/>
      <c r="W96" s="21"/>
      <c r="X96" s="21"/>
      <c r="Y96" s="21"/>
      <c r="Z96" s="21"/>
      <c r="AA96" s="3"/>
      <c r="AB96" s="10"/>
      <c r="AC96" s="10"/>
      <c r="AD96" s="10"/>
      <c r="AE96" s="265"/>
      <c r="AF96" s="561"/>
      <c r="AG96" s="561"/>
      <c r="AH96" s="561"/>
      <c r="AI96" s="561"/>
      <c r="AJ96" s="561"/>
      <c r="AK96" s="7"/>
    </row>
    <row r="97" spans="1:37" x14ac:dyDescent="0.2">
      <c r="A97" s="55"/>
      <c r="B97" s="63"/>
      <c r="C97" s="64"/>
      <c r="D97" s="64"/>
      <c r="E97" s="64"/>
      <c r="F97" s="64"/>
      <c r="G97" s="64"/>
      <c r="H97" s="64"/>
      <c r="I97" s="64"/>
      <c r="J97" s="65"/>
      <c r="K97" s="42"/>
      <c r="L97" s="108"/>
      <c r="M97" s="329"/>
      <c r="N97" s="67"/>
      <c r="O97" s="43"/>
      <c r="P97" s="69"/>
      <c r="Q97" s="46"/>
      <c r="R97" s="47"/>
      <c r="S97" s="47"/>
      <c r="T97" s="264"/>
      <c r="U97" s="21"/>
      <c r="V97" s="21"/>
      <c r="W97" s="21"/>
      <c r="X97" s="21"/>
      <c r="Y97" s="21"/>
      <c r="Z97" s="21"/>
      <c r="AA97" s="3"/>
      <c r="AB97" s="10"/>
      <c r="AC97" s="10"/>
      <c r="AD97" s="10"/>
      <c r="AE97" s="174"/>
      <c r="AF97" s="437"/>
      <c r="AG97" s="434"/>
      <c r="AH97" s="319"/>
      <c r="AI97" s="436"/>
      <c r="AJ97" s="435"/>
      <c r="AK97" s="7"/>
    </row>
    <row r="98" spans="1:37" x14ac:dyDescent="0.2">
      <c r="A98" s="55"/>
      <c r="B98" s="63"/>
      <c r="C98" s="64"/>
      <c r="D98" s="64"/>
      <c r="E98" s="64"/>
      <c r="F98" s="70"/>
      <c r="G98" s="70"/>
      <c r="H98" s="70"/>
      <c r="I98" s="70"/>
      <c r="J98" s="71"/>
      <c r="K98" s="64"/>
      <c r="L98" s="108"/>
      <c r="M98" s="329"/>
      <c r="N98" s="67"/>
      <c r="O98" s="72"/>
      <c r="P98" s="46"/>
      <c r="Q98" s="50"/>
      <c r="R98" s="47"/>
      <c r="S98" s="47"/>
      <c r="T98" s="266"/>
      <c r="U98" s="21"/>
      <c r="V98" s="21"/>
      <c r="W98" s="21"/>
      <c r="X98" s="21"/>
      <c r="Y98" s="21"/>
      <c r="Z98" s="21"/>
      <c r="AA98" s="3"/>
      <c r="AB98" s="10"/>
      <c r="AC98" s="10"/>
      <c r="AD98" s="10"/>
      <c r="AE98" s="265"/>
      <c r="AF98" s="575"/>
      <c r="AG98" s="435"/>
      <c r="AH98" s="437"/>
      <c r="AI98" s="576"/>
      <c r="AJ98" s="581"/>
      <c r="AK98" s="7"/>
    </row>
    <row r="99" spans="1:37" x14ac:dyDescent="0.2">
      <c r="A99" s="55"/>
      <c r="B99" s="63"/>
      <c r="C99" s="64"/>
      <c r="D99" s="64"/>
      <c r="E99" s="64"/>
      <c r="F99" s="64"/>
      <c r="G99" s="64"/>
      <c r="H99" s="64"/>
      <c r="I99" s="64"/>
      <c r="J99" s="71"/>
      <c r="K99" s="64"/>
      <c r="L99" s="66"/>
      <c r="M99" s="67"/>
      <c r="N99" s="67"/>
      <c r="O99" s="72"/>
      <c r="P99" s="46"/>
      <c r="Q99" s="689"/>
      <c r="R99" s="689"/>
      <c r="S99" s="73"/>
      <c r="T99" s="266"/>
      <c r="U99" s="21"/>
      <c r="V99" s="21"/>
      <c r="W99" s="21"/>
      <c r="X99" s="21"/>
      <c r="Y99" s="21"/>
      <c r="Z99" s="21"/>
      <c r="AA99" s="3"/>
      <c r="AB99" s="10"/>
      <c r="AC99" s="10"/>
      <c r="AD99" s="10"/>
      <c r="AE99" s="265"/>
      <c r="AF99" s="437"/>
      <c r="AG99" s="435"/>
      <c r="AH99" s="319"/>
      <c r="AI99" s="577"/>
      <c r="AJ99" s="319"/>
      <c r="AK99" s="7"/>
    </row>
    <row r="100" spans="1:37" x14ac:dyDescent="0.2">
      <c r="A100" s="55"/>
      <c r="B100" s="63"/>
      <c r="C100" s="64"/>
      <c r="D100" s="64"/>
      <c r="E100" s="64"/>
      <c r="F100" s="64"/>
      <c r="G100" s="64"/>
      <c r="H100" s="64"/>
      <c r="I100" s="64"/>
      <c r="J100" s="71"/>
      <c r="K100" s="64"/>
      <c r="L100" s="66"/>
      <c r="M100" s="67"/>
      <c r="N100" s="67"/>
      <c r="O100" s="72"/>
      <c r="P100" s="46"/>
      <c r="Q100" s="74"/>
      <c r="R100" s="47"/>
      <c r="S100" s="47"/>
      <c r="T100" s="266"/>
      <c r="U100" s="21"/>
      <c r="V100" s="21"/>
      <c r="W100" s="21"/>
      <c r="X100" s="21"/>
      <c r="Y100" s="21"/>
      <c r="Z100" s="21"/>
      <c r="AA100" s="3"/>
      <c r="AB100" s="10"/>
      <c r="AC100" s="10"/>
      <c r="AD100" s="10"/>
      <c r="AE100" s="265"/>
      <c r="AF100" s="578"/>
      <c r="AG100" s="579"/>
      <c r="AH100" s="578"/>
      <c r="AI100" s="579"/>
      <c r="AJ100" s="579"/>
      <c r="AK100" s="7"/>
    </row>
    <row r="101" spans="1:37" x14ac:dyDescent="0.2">
      <c r="A101" s="54"/>
      <c r="B101" s="75"/>
      <c r="C101" s="40"/>
      <c r="D101" s="40"/>
      <c r="E101" s="40"/>
      <c r="F101" s="40"/>
      <c r="G101" s="40"/>
      <c r="H101" s="40"/>
      <c r="I101" s="40"/>
      <c r="J101" s="75"/>
      <c r="K101" s="40"/>
      <c r="L101" s="56"/>
      <c r="M101" s="57"/>
      <c r="N101" s="57"/>
      <c r="Q101" s="76"/>
      <c r="R101" s="76"/>
      <c r="S101" s="267"/>
      <c r="T101" s="3"/>
      <c r="U101" s="259"/>
      <c r="V101" s="259"/>
      <c r="W101" s="259"/>
      <c r="X101" s="259"/>
      <c r="Y101" s="259"/>
      <c r="Z101" s="259"/>
      <c r="AA101" s="3"/>
      <c r="AB101" s="10"/>
      <c r="AC101" s="10"/>
      <c r="AD101" s="10"/>
      <c r="AE101" s="265"/>
      <c r="AF101" s="265"/>
      <c r="AG101" s="268"/>
      <c r="AH101" s="265"/>
      <c r="AI101" s="268"/>
      <c r="AJ101" s="258"/>
      <c r="AK101" s="7"/>
    </row>
    <row r="102" spans="1:37" x14ac:dyDescent="0.2">
      <c r="A102" s="55"/>
      <c r="B102" s="55"/>
      <c r="C102" s="55"/>
      <c r="D102" s="55"/>
      <c r="E102" s="55"/>
      <c r="F102" s="58"/>
      <c r="G102" s="58"/>
      <c r="H102" s="58"/>
      <c r="I102" s="58"/>
      <c r="J102" s="59"/>
      <c r="K102" s="60"/>
      <c r="L102" s="61"/>
      <c r="M102" s="62"/>
      <c r="N102" s="62"/>
      <c r="Q102" s="76"/>
      <c r="R102" s="76"/>
      <c r="S102" s="267"/>
      <c r="T102" s="3"/>
      <c r="U102" s="3"/>
      <c r="V102" s="3"/>
      <c r="W102" s="3"/>
      <c r="X102" s="3"/>
      <c r="Y102" s="3"/>
      <c r="Z102" s="3"/>
      <c r="AA102" s="3"/>
      <c r="AB102" s="10"/>
      <c r="AC102" s="10"/>
      <c r="AD102" s="10"/>
      <c r="AE102" s="54"/>
      <c r="AF102" s="2"/>
      <c r="AG102" s="2"/>
      <c r="AH102" s="2"/>
      <c r="AI102" s="2"/>
      <c r="AJ102" s="7"/>
      <c r="AK102" s="7"/>
    </row>
    <row r="103" spans="1:37" x14ac:dyDescent="0.2">
      <c r="A103" s="55"/>
      <c r="B103" s="77"/>
      <c r="C103" s="77"/>
      <c r="D103" s="77"/>
      <c r="E103" s="77"/>
      <c r="F103" s="45"/>
      <c r="G103" s="45"/>
      <c r="H103" s="45"/>
      <c r="I103" s="45"/>
      <c r="J103" s="78"/>
      <c r="K103" s="45"/>
      <c r="L103" s="79"/>
      <c r="M103" s="80"/>
      <c r="N103" s="80"/>
      <c r="Q103" s="76"/>
      <c r="R103" s="76"/>
      <c r="S103" s="267"/>
      <c r="T103" s="3"/>
      <c r="U103" s="3"/>
      <c r="V103" s="3"/>
      <c r="W103" s="3"/>
      <c r="X103" s="3"/>
      <c r="Y103" s="3"/>
      <c r="Z103" s="3"/>
      <c r="AA103" s="3"/>
      <c r="AB103" s="10"/>
      <c r="AC103" s="10"/>
      <c r="AD103" s="10"/>
      <c r="AE103" s="54"/>
      <c r="AF103" s="2"/>
      <c r="AG103" s="2"/>
      <c r="AH103" s="2"/>
      <c r="AI103" s="2"/>
      <c r="AJ103" s="7"/>
      <c r="AK103" s="7"/>
    </row>
    <row r="104" spans="1:37" x14ac:dyDescent="0.2">
      <c r="B104" s="81"/>
      <c r="M104" s="34"/>
      <c r="N104" s="34"/>
      <c r="S104" s="3"/>
      <c r="T104" s="3"/>
      <c r="U104" s="3"/>
      <c r="V104" s="3"/>
      <c r="W104" s="3"/>
      <c r="X104" s="3"/>
      <c r="Y104" s="3"/>
      <c r="Z104" s="3"/>
      <c r="AA104" s="3"/>
      <c r="AB104" s="10"/>
      <c r="AC104" s="10"/>
      <c r="AD104" s="10"/>
      <c r="AE104" s="54"/>
      <c r="AF104" s="2"/>
      <c r="AG104" s="2"/>
      <c r="AH104" s="2"/>
      <c r="AI104" s="2"/>
      <c r="AJ104" s="7"/>
      <c r="AK104" s="7"/>
    </row>
    <row r="105" spans="1:37" x14ac:dyDescent="0.2">
      <c r="B105" s="26"/>
      <c r="M105" s="34"/>
      <c r="N105" s="34"/>
      <c r="S105" s="3"/>
      <c r="T105" s="3"/>
      <c r="U105" s="3"/>
      <c r="V105" s="3"/>
      <c r="W105" s="3"/>
      <c r="X105" s="3"/>
      <c r="Y105" s="3"/>
      <c r="Z105" s="3"/>
      <c r="AA105" s="3"/>
      <c r="AB105" s="10"/>
      <c r="AC105" s="10"/>
      <c r="AD105" s="10"/>
      <c r="AE105" s="54"/>
      <c r="AF105" s="2"/>
      <c r="AG105" s="2"/>
      <c r="AH105" s="2"/>
      <c r="AI105" s="2"/>
      <c r="AJ105" s="7"/>
      <c r="AK105" s="7"/>
    </row>
    <row r="106" spans="1:37" x14ac:dyDescent="0.2">
      <c r="B106" s="82"/>
      <c r="M106" s="34"/>
      <c r="N106" s="34"/>
      <c r="S106" s="3"/>
      <c r="T106" s="3"/>
      <c r="U106" s="3"/>
      <c r="V106" s="3"/>
      <c r="W106" s="3"/>
      <c r="X106" s="3"/>
      <c r="Y106" s="3"/>
      <c r="Z106" s="3"/>
      <c r="AA106" s="3"/>
      <c r="AB106" s="10"/>
      <c r="AC106" s="10"/>
      <c r="AD106" s="10"/>
      <c r="AE106" s="10"/>
      <c r="AF106" s="3"/>
      <c r="AG106" s="3"/>
      <c r="AH106" s="3"/>
      <c r="AI106" s="3"/>
    </row>
    <row r="107" spans="1:37" x14ac:dyDescent="0.2">
      <c r="B107" s="30"/>
      <c r="M107" s="34"/>
      <c r="N107" s="34"/>
      <c r="S107" s="3"/>
      <c r="T107" s="3"/>
      <c r="U107" s="3"/>
      <c r="V107" s="3"/>
      <c r="W107" s="3"/>
      <c r="X107" s="3"/>
      <c r="Y107" s="3"/>
      <c r="Z107" s="3"/>
      <c r="AA107" s="3"/>
      <c r="AB107" s="10"/>
      <c r="AC107" s="10"/>
      <c r="AD107" s="10"/>
      <c r="AE107" s="10"/>
      <c r="AF107" s="3"/>
      <c r="AG107" s="3"/>
      <c r="AH107" s="3"/>
      <c r="AI107" s="3"/>
    </row>
    <row r="108" spans="1:37" x14ac:dyDescent="0.2">
      <c r="B108" s="83"/>
      <c r="M108" s="34"/>
      <c r="N108" s="34"/>
      <c r="AB108" s="25"/>
      <c r="AC108" s="25"/>
      <c r="AD108" s="25"/>
      <c r="AE108" s="25"/>
    </row>
    <row r="109" spans="1:37" x14ac:dyDescent="0.2">
      <c r="M109" s="34"/>
      <c r="N109" s="34"/>
      <c r="AB109" s="25"/>
      <c r="AC109" s="25"/>
      <c r="AD109" s="25"/>
      <c r="AE109" s="25"/>
    </row>
    <row r="110" spans="1:37" x14ac:dyDescent="0.2">
      <c r="M110" s="34"/>
      <c r="N110" s="34"/>
      <c r="AB110" s="25"/>
      <c r="AC110" s="25"/>
      <c r="AD110" s="25"/>
      <c r="AE110" s="25"/>
    </row>
    <row r="111" spans="1:37" x14ac:dyDescent="0.2">
      <c r="M111" s="34"/>
      <c r="N111" s="34"/>
      <c r="AB111" s="25"/>
      <c r="AC111" s="25"/>
      <c r="AD111" s="25"/>
      <c r="AE111" s="25"/>
    </row>
    <row r="112" spans="1:37" x14ac:dyDescent="0.2">
      <c r="M112" s="34"/>
      <c r="N112" s="34"/>
      <c r="AB112" s="25"/>
      <c r="AC112" s="25"/>
      <c r="AD112" s="25"/>
      <c r="AE112" s="25"/>
    </row>
    <row r="113" spans="13:31" x14ac:dyDescent="0.2">
      <c r="M113" s="34"/>
      <c r="N113" s="34"/>
      <c r="AB113" s="25"/>
      <c r="AC113" s="25"/>
      <c r="AD113" s="25"/>
      <c r="AE113" s="25"/>
    </row>
    <row r="114" spans="13:31" x14ac:dyDescent="0.2">
      <c r="M114" s="34"/>
      <c r="N114" s="34"/>
      <c r="AB114" s="25"/>
      <c r="AC114" s="25"/>
      <c r="AD114" s="25"/>
      <c r="AE114" s="25"/>
    </row>
    <row r="115" spans="13:31" x14ac:dyDescent="0.2">
      <c r="M115" s="34"/>
      <c r="N115" s="34"/>
      <c r="AB115" s="25"/>
      <c r="AC115" s="25"/>
      <c r="AD115" s="25"/>
      <c r="AE115" s="25"/>
    </row>
    <row r="116" spans="13:31" x14ac:dyDescent="0.2">
      <c r="M116" s="34"/>
      <c r="N116" s="34"/>
      <c r="AB116" s="25"/>
      <c r="AC116" s="25"/>
      <c r="AD116" s="25"/>
      <c r="AE116" s="25"/>
    </row>
    <row r="117" spans="13:31" x14ac:dyDescent="0.2">
      <c r="M117" s="34"/>
      <c r="N117" s="34"/>
      <c r="AB117" s="25"/>
      <c r="AC117" s="25"/>
      <c r="AD117" s="25"/>
      <c r="AE117" s="25"/>
    </row>
    <row r="118" spans="13:31" x14ac:dyDescent="0.2">
      <c r="M118" s="34"/>
      <c r="N118" s="34"/>
      <c r="AB118" s="25"/>
      <c r="AC118" s="25"/>
      <c r="AD118" s="25"/>
      <c r="AE118" s="25"/>
    </row>
    <row r="119" spans="13:31" x14ac:dyDescent="0.2">
      <c r="M119" s="34"/>
      <c r="N119" s="34"/>
      <c r="AB119" s="25"/>
      <c r="AC119" s="25"/>
      <c r="AD119" s="25"/>
      <c r="AE119" s="25"/>
    </row>
    <row r="120" spans="13:31" x14ac:dyDescent="0.2">
      <c r="M120" s="34"/>
      <c r="N120" s="34"/>
      <c r="AB120" s="25"/>
      <c r="AC120" s="25"/>
      <c r="AD120" s="25"/>
      <c r="AE120" s="25"/>
    </row>
    <row r="121" spans="13:31" x14ac:dyDescent="0.2">
      <c r="M121" s="34"/>
      <c r="N121" s="34"/>
      <c r="AB121" s="25"/>
      <c r="AC121" s="25"/>
      <c r="AD121" s="25"/>
      <c r="AE121" s="25"/>
    </row>
    <row r="122" spans="13:31" x14ac:dyDescent="0.2">
      <c r="M122" s="34"/>
      <c r="N122" s="34"/>
      <c r="AB122" s="25"/>
      <c r="AC122" s="25"/>
      <c r="AD122" s="25"/>
      <c r="AE122" s="25"/>
    </row>
    <row r="123" spans="13:31" x14ac:dyDescent="0.2">
      <c r="M123" s="34"/>
      <c r="N123" s="34"/>
      <c r="AB123" s="25"/>
      <c r="AC123" s="25"/>
      <c r="AD123" s="25"/>
      <c r="AE123" s="25"/>
    </row>
    <row r="124" spans="13:31" x14ac:dyDescent="0.2">
      <c r="M124" s="34"/>
      <c r="N124" s="34"/>
      <c r="AB124" s="25"/>
      <c r="AC124" s="25"/>
      <c r="AD124" s="25"/>
      <c r="AE124" s="25"/>
    </row>
    <row r="125" spans="13:31" x14ac:dyDescent="0.2">
      <c r="M125" s="34"/>
      <c r="N125" s="34"/>
      <c r="AB125" s="25"/>
      <c r="AC125" s="25"/>
      <c r="AD125" s="25"/>
      <c r="AE125" s="25"/>
    </row>
    <row r="126" spans="13:31" x14ac:dyDescent="0.2">
      <c r="M126" s="34"/>
      <c r="N126" s="34"/>
      <c r="AB126" s="25"/>
      <c r="AC126" s="25"/>
      <c r="AD126" s="25"/>
      <c r="AE126" s="25"/>
    </row>
    <row r="127" spans="13:31" x14ac:dyDescent="0.2">
      <c r="M127" s="34"/>
      <c r="N127" s="34"/>
      <c r="AB127" s="25"/>
      <c r="AC127" s="25"/>
      <c r="AD127" s="25"/>
      <c r="AE127" s="25"/>
    </row>
    <row r="128" spans="13:31" x14ac:dyDescent="0.2">
      <c r="M128" s="34"/>
      <c r="N128" s="34"/>
      <c r="AB128" s="25"/>
      <c r="AC128" s="25"/>
      <c r="AD128" s="25"/>
      <c r="AE128" s="25"/>
    </row>
    <row r="129" spans="13:31" x14ac:dyDescent="0.2">
      <c r="M129" s="34"/>
      <c r="N129" s="34"/>
      <c r="AB129" s="25"/>
      <c r="AC129" s="25"/>
      <c r="AD129" s="25"/>
      <c r="AE129" s="25"/>
    </row>
    <row r="130" spans="13:31" x14ac:dyDescent="0.2">
      <c r="M130" s="34"/>
      <c r="N130" s="34"/>
      <c r="AB130" s="25"/>
      <c r="AC130" s="25"/>
      <c r="AD130" s="25"/>
      <c r="AE130" s="25"/>
    </row>
    <row r="131" spans="13:31" x14ac:dyDescent="0.2">
      <c r="M131" s="34"/>
      <c r="N131" s="34"/>
      <c r="AB131" s="25"/>
      <c r="AC131" s="25"/>
      <c r="AD131" s="25"/>
      <c r="AE131" s="25"/>
    </row>
    <row r="132" spans="13:31" x14ac:dyDescent="0.2">
      <c r="M132" s="34"/>
      <c r="N132" s="34"/>
      <c r="AB132" s="25"/>
      <c r="AC132" s="25"/>
      <c r="AD132" s="25"/>
      <c r="AE132" s="25"/>
    </row>
    <row r="133" spans="13:31" x14ac:dyDescent="0.2">
      <c r="M133" s="34"/>
      <c r="N133" s="34"/>
      <c r="AB133" s="25"/>
      <c r="AC133" s="25"/>
      <c r="AD133" s="25"/>
      <c r="AE133" s="25"/>
    </row>
    <row r="134" spans="13:31" x14ac:dyDescent="0.2">
      <c r="M134" s="34"/>
      <c r="N134" s="34"/>
      <c r="AB134" s="25"/>
      <c r="AC134" s="25"/>
      <c r="AD134" s="25"/>
      <c r="AE134" s="25"/>
    </row>
    <row r="135" spans="13:31" x14ac:dyDescent="0.2">
      <c r="M135" s="34"/>
      <c r="N135" s="34"/>
      <c r="AB135" s="25"/>
      <c r="AC135" s="25"/>
      <c r="AD135" s="25"/>
      <c r="AE135" s="25"/>
    </row>
    <row r="136" spans="13:31" x14ac:dyDescent="0.2">
      <c r="M136" s="34"/>
      <c r="N136" s="34"/>
      <c r="AB136" s="25"/>
      <c r="AC136" s="25"/>
      <c r="AD136" s="25"/>
      <c r="AE136" s="25"/>
    </row>
    <row r="137" spans="13:31" x14ac:dyDescent="0.2">
      <c r="M137" s="34"/>
      <c r="N137" s="34"/>
      <c r="AB137" s="25"/>
      <c r="AC137" s="25"/>
      <c r="AD137" s="25"/>
      <c r="AE137" s="25"/>
    </row>
    <row r="138" spans="13:31" x14ac:dyDescent="0.2">
      <c r="M138" s="34"/>
      <c r="N138" s="34"/>
      <c r="AB138" s="25"/>
      <c r="AC138" s="25"/>
      <c r="AD138" s="25"/>
      <c r="AE138" s="25"/>
    </row>
    <row r="139" spans="13:31" x14ac:dyDescent="0.2">
      <c r="M139" s="34"/>
      <c r="N139" s="34"/>
      <c r="AB139" s="25"/>
      <c r="AC139" s="25"/>
      <c r="AD139" s="25"/>
      <c r="AE139" s="25"/>
    </row>
    <row r="140" spans="13:31" x14ac:dyDescent="0.2">
      <c r="M140" s="34"/>
      <c r="N140" s="34"/>
      <c r="AB140" s="25"/>
      <c r="AC140" s="25"/>
      <c r="AD140" s="25"/>
      <c r="AE140" s="25"/>
    </row>
    <row r="141" spans="13:31" x14ac:dyDescent="0.2">
      <c r="M141" s="34"/>
      <c r="N141" s="34"/>
      <c r="AB141" s="25"/>
      <c r="AC141" s="25"/>
      <c r="AD141" s="25"/>
      <c r="AE141" s="25"/>
    </row>
    <row r="142" spans="13:31" x14ac:dyDescent="0.2">
      <c r="M142" s="34"/>
      <c r="N142" s="34"/>
      <c r="AB142" s="25"/>
      <c r="AC142" s="25"/>
      <c r="AD142" s="25"/>
      <c r="AE142" s="25"/>
    </row>
    <row r="143" spans="13:31" x14ac:dyDescent="0.2">
      <c r="M143" s="34"/>
      <c r="N143" s="34"/>
      <c r="AB143" s="25"/>
      <c r="AC143" s="25"/>
      <c r="AD143" s="25"/>
      <c r="AE143" s="25"/>
    </row>
    <row r="144" spans="13:31" x14ac:dyDescent="0.2">
      <c r="M144" s="34"/>
      <c r="N144" s="34"/>
      <c r="AB144" s="25"/>
      <c r="AC144" s="25"/>
      <c r="AD144" s="25"/>
      <c r="AE144" s="25"/>
    </row>
    <row r="145" spans="13:31" x14ac:dyDescent="0.2">
      <c r="M145" s="34"/>
      <c r="N145" s="34"/>
      <c r="AB145" s="25"/>
      <c r="AC145" s="25"/>
      <c r="AD145" s="25"/>
      <c r="AE145" s="25"/>
    </row>
    <row r="146" spans="13:31" x14ac:dyDescent="0.2">
      <c r="M146" s="34"/>
      <c r="N146" s="34"/>
      <c r="AB146" s="25"/>
      <c r="AC146" s="25"/>
      <c r="AD146" s="25"/>
      <c r="AE146" s="25"/>
    </row>
    <row r="147" spans="13:31" x14ac:dyDescent="0.2">
      <c r="M147" s="34"/>
      <c r="N147" s="34"/>
      <c r="AB147" s="25"/>
      <c r="AC147" s="25"/>
      <c r="AD147" s="25"/>
      <c r="AE147" s="25"/>
    </row>
    <row r="148" spans="13:31" x14ac:dyDescent="0.2">
      <c r="M148" s="34"/>
      <c r="N148" s="34"/>
      <c r="AB148" s="25"/>
      <c r="AC148" s="25"/>
      <c r="AD148" s="25"/>
      <c r="AE148" s="25"/>
    </row>
    <row r="149" spans="13:31" x14ac:dyDescent="0.2">
      <c r="M149" s="34"/>
      <c r="N149" s="34"/>
      <c r="AB149" s="25"/>
      <c r="AC149" s="25"/>
      <c r="AD149" s="25"/>
      <c r="AE149" s="25"/>
    </row>
    <row r="150" spans="13:31" x14ac:dyDescent="0.2">
      <c r="M150" s="34"/>
      <c r="N150" s="34"/>
      <c r="AB150" s="25"/>
      <c r="AC150" s="25"/>
      <c r="AD150" s="25"/>
      <c r="AE150" s="25"/>
    </row>
    <row r="151" spans="13:31" x14ac:dyDescent="0.2">
      <c r="M151" s="34"/>
      <c r="N151" s="34"/>
      <c r="AB151" s="25"/>
      <c r="AC151" s="25"/>
      <c r="AD151" s="25"/>
      <c r="AE151" s="25"/>
    </row>
    <row r="152" spans="13:31" x14ac:dyDescent="0.2">
      <c r="M152" s="34"/>
      <c r="N152" s="34"/>
      <c r="AB152" s="25"/>
      <c r="AC152" s="25"/>
      <c r="AD152" s="25"/>
      <c r="AE152" s="25"/>
    </row>
    <row r="153" spans="13:31" x14ac:dyDescent="0.2">
      <c r="M153" s="34"/>
      <c r="N153" s="34"/>
      <c r="AB153" s="25"/>
      <c r="AC153" s="25"/>
      <c r="AD153" s="25"/>
      <c r="AE153" s="25"/>
    </row>
    <row r="154" spans="13:31" x14ac:dyDescent="0.2">
      <c r="M154" s="34"/>
      <c r="N154" s="34"/>
      <c r="AB154" s="25"/>
      <c r="AC154" s="25"/>
      <c r="AD154" s="25"/>
      <c r="AE154" s="25"/>
    </row>
    <row r="155" spans="13:31" x14ac:dyDescent="0.2">
      <c r="M155" s="34"/>
      <c r="N155" s="34"/>
      <c r="AB155" s="25"/>
      <c r="AC155" s="25"/>
      <c r="AD155" s="25"/>
      <c r="AE155" s="25"/>
    </row>
    <row r="156" spans="13:31" x14ac:dyDescent="0.2">
      <c r="M156" s="34"/>
      <c r="N156" s="34"/>
      <c r="AB156" s="25"/>
      <c r="AC156" s="25"/>
      <c r="AD156" s="25"/>
      <c r="AE156" s="25"/>
    </row>
    <row r="157" spans="13:31" x14ac:dyDescent="0.2">
      <c r="M157" s="34"/>
      <c r="N157" s="34"/>
      <c r="AB157" s="25"/>
      <c r="AC157" s="25"/>
      <c r="AD157" s="25"/>
      <c r="AE157" s="25"/>
    </row>
    <row r="158" spans="13:31" x14ac:dyDescent="0.2">
      <c r="M158" s="34"/>
      <c r="N158" s="34"/>
      <c r="AB158" s="25"/>
      <c r="AC158" s="25"/>
      <c r="AD158" s="25"/>
      <c r="AE158" s="25"/>
    </row>
    <row r="159" spans="13:31" x14ac:dyDescent="0.2">
      <c r="M159" s="34"/>
      <c r="N159" s="34"/>
      <c r="AB159" s="25"/>
      <c r="AC159" s="25"/>
      <c r="AD159" s="25"/>
      <c r="AE159" s="25"/>
    </row>
    <row r="160" spans="13:31" x14ac:dyDescent="0.2">
      <c r="M160" s="34"/>
      <c r="N160" s="34"/>
      <c r="AB160" s="25"/>
      <c r="AC160" s="25"/>
      <c r="AD160" s="25"/>
      <c r="AE160" s="25"/>
    </row>
    <row r="161" spans="13:31" x14ac:dyDescent="0.2">
      <c r="M161" s="34"/>
      <c r="N161" s="34"/>
      <c r="AB161" s="25"/>
      <c r="AC161" s="25"/>
      <c r="AD161" s="25"/>
      <c r="AE161" s="25"/>
    </row>
    <row r="162" spans="13:31" x14ac:dyDescent="0.2">
      <c r="M162" s="34"/>
      <c r="N162" s="34"/>
      <c r="AB162" s="25"/>
      <c r="AC162" s="25"/>
      <c r="AD162" s="25"/>
      <c r="AE162" s="25"/>
    </row>
    <row r="163" spans="13:31" x14ac:dyDescent="0.2">
      <c r="M163" s="34"/>
      <c r="N163" s="34"/>
      <c r="AB163" s="25"/>
      <c r="AC163" s="25"/>
      <c r="AD163" s="25"/>
      <c r="AE163" s="25"/>
    </row>
    <row r="164" spans="13:31" x14ac:dyDescent="0.2">
      <c r="M164" s="34"/>
      <c r="N164" s="34"/>
      <c r="AB164" s="25"/>
      <c r="AC164" s="25"/>
      <c r="AD164" s="25"/>
      <c r="AE164" s="25"/>
    </row>
    <row r="165" spans="13:31" x14ac:dyDescent="0.2">
      <c r="M165" s="34"/>
      <c r="N165" s="34"/>
      <c r="AB165" s="25"/>
      <c r="AC165" s="25"/>
      <c r="AD165" s="25"/>
      <c r="AE165" s="25"/>
    </row>
    <row r="166" spans="13:31" x14ac:dyDescent="0.2">
      <c r="M166" s="34"/>
      <c r="N166" s="34"/>
      <c r="AB166" s="25"/>
      <c r="AC166" s="25"/>
      <c r="AD166" s="25"/>
      <c r="AE166" s="25"/>
    </row>
    <row r="167" spans="13:31" x14ac:dyDescent="0.2">
      <c r="M167" s="34"/>
      <c r="N167" s="34"/>
      <c r="AB167" s="25"/>
      <c r="AC167" s="25"/>
      <c r="AD167" s="25"/>
      <c r="AE167" s="25"/>
    </row>
    <row r="168" spans="13:31" x14ac:dyDescent="0.2">
      <c r="M168" s="34"/>
      <c r="N168" s="34"/>
      <c r="AB168" s="25"/>
      <c r="AC168" s="25"/>
      <c r="AD168" s="25"/>
      <c r="AE168" s="25"/>
    </row>
    <row r="169" spans="13:31" x14ac:dyDescent="0.2">
      <c r="M169" s="34"/>
      <c r="N169" s="34"/>
      <c r="AB169" s="25"/>
      <c r="AC169" s="25"/>
      <c r="AD169" s="25"/>
      <c r="AE169" s="25"/>
    </row>
    <row r="170" spans="13:31" x14ac:dyDescent="0.2">
      <c r="M170" s="34"/>
      <c r="N170" s="34"/>
      <c r="AB170" s="25"/>
      <c r="AC170" s="25"/>
      <c r="AD170" s="25"/>
      <c r="AE170" s="25"/>
    </row>
    <row r="171" spans="13:31" x14ac:dyDescent="0.2">
      <c r="M171" s="34"/>
      <c r="N171" s="34"/>
      <c r="AB171" s="25"/>
      <c r="AC171" s="25"/>
      <c r="AD171" s="25"/>
      <c r="AE171" s="25"/>
    </row>
    <row r="172" spans="13:31" x14ac:dyDescent="0.2">
      <c r="M172" s="34"/>
      <c r="N172" s="34"/>
      <c r="AB172" s="25"/>
      <c r="AC172" s="25"/>
      <c r="AD172" s="25"/>
      <c r="AE172" s="25"/>
    </row>
    <row r="173" spans="13:31" x14ac:dyDescent="0.2">
      <c r="M173" s="34"/>
      <c r="N173" s="34"/>
      <c r="AB173" s="25"/>
      <c r="AC173" s="25"/>
      <c r="AD173" s="25"/>
      <c r="AE173" s="25"/>
    </row>
    <row r="174" spans="13:31" x14ac:dyDescent="0.2">
      <c r="M174" s="34"/>
      <c r="N174" s="34"/>
      <c r="AB174" s="25"/>
      <c r="AC174" s="25"/>
      <c r="AD174" s="25"/>
      <c r="AE174" s="25"/>
    </row>
    <row r="175" spans="13:31" x14ac:dyDescent="0.2">
      <c r="M175" s="34"/>
      <c r="N175" s="34"/>
      <c r="AB175" s="25"/>
      <c r="AC175" s="25"/>
      <c r="AD175" s="25"/>
      <c r="AE175" s="25"/>
    </row>
    <row r="176" spans="13:31" x14ac:dyDescent="0.2">
      <c r="M176" s="34"/>
      <c r="N176" s="34"/>
      <c r="AB176" s="25"/>
      <c r="AC176" s="25"/>
      <c r="AD176" s="25"/>
      <c r="AE176" s="25"/>
    </row>
    <row r="177" spans="13:31" x14ac:dyDescent="0.2">
      <c r="M177" s="34"/>
      <c r="N177" s="34"/>
      <c r="AB177" s="25"/>
      <c r="AC177" s="25"/>
      <c r="AD177" s="25"/>
      <c r="AE177" s="25"/>
    </row>
    <row r="178" spans="13:31" x14ac:dyDescent="0.2">
      <c r="M178" s="34"/>
      <c r="N178" s="34"/>
      <c r="AB178" s="25"/>
      <c r="AC178" s="25"/>
      <c r="AD178" s="25"/>
      <c r="AE178" s="25"/>
    </row>
    <row r="179" spans="13:31" x14ac:dyDescent="0.2">
      <c r="M179" s="34"/>
      <c r="N179" s="34"/>
      <c r="AB179" s="25"/>
      <c r="AC179" s="25"/>
      <c r="AD179" s="25"/>
      <c r="AE179" s="25"/>
    </row>
    <row r="180" spans="13:31" x14ac:dyDescent="0.2">
      <c r="M180" s="34"/>
      <c r="N180" s="34"/>
      <c r="AB180" s="25"/>
      <c r="AC180" s="25"/>
      <c r="AD180" s="25"/>
      <c r="AE180" s="25"/>
    </row>
    <row r="181" spans="13:31" x14ac:dyDescent="0.2">
      <c r="M181" s="34"/>
      <c r="N181" s="34"/>
      <c r="AB181" s="25"/>
      <c r="AC181" s="25"/>
      <c r="AD181" s="25"/>
      <c r="AE181" s="25"/>
    </row>
    <row r="182" spans="13:31" x14ac:dyDescent="0.2">
      <c r="M182" s="34"/>
      <c r="N182" s="34"/>
      <c r="AB182" s="25"/>
      <c r="AC182" s="25"/>
      <c r="AD182" s="25"/>
      <c r="AE182" s="25"/>
    </row>
    <row r="183" spans="13:31" x14ac:dyDescent="0.2">
      <c r="M183" s="34"/>
      <c r="N183" s="34"/>
      <c r="AB183" s="25"/>
      <c r="AC183" s="25"/>
      <c r="AD183" s="25"/>
      <c r="AE183" s="25"/>
    </row>
    <row r="184" spans="13:31" x14ac:dyDescent="0.2">
      <c r="M184" s="34"/>
      <c r="N184" s="34"/>
      <c r="AB184" s="25"/>
      <c r="AC184" s="25"/>
      <c r="AD184" s="25"/>
      <c r="AE184" s="25"/>
    </row>
    <row r="185" spans="13:31" x14ac:dyDescent="0.2">
      <c r="M185" s="34"/>
      <c r="N185" s="34"/>
      <c r="AB185" s="25"/>
      <c r="AC185" s="25"/>
      <c r="AD185" s="25"/>
      <c r="AE185" s="25"/>
    </row>
    <row r="186" spans="13:31" x14ac:dyDescent="0.2">
      <c r="M186" s="34"/>
      <c r="N186" s="34"/>
      <c r="AB186" s="25"/>
      <c r="AC186" s="25"/>
      <c r="AD186" s="25"/>
      <c r="AE186" s="25"/>
    </row>
    <row r="187" spans="13:31" x14ac:dyDescent="0.2">
      <c r="M187" s="34"/>
      <c r="N187" s="34"/>
      <c r="AB187" s="25"/>
      <c r="AC187" s="25"/>
      <c r="AD187" s="25"/>
      <c r="AE187" s="25"/>
    </row>
    <row r="188" spans="13:31" x14ac:dyDescent="0.2">
      <c r="M188" s="34"/>
      <c r="N188" s="34"/>
      <c r="AB188" s="25"/>
      <c r="AC188" s="25"/>
      <c r="AD188" s="25"/>
      <c r="AE188" s="25"/>
    </row>
    <row r="189" spans="13:31" x14ac:dyDescent="0.2">
      <c r="M189" s="34"/>
      <c r="N189" s="34"/>
      <c r="AB189" s="25"/>
      <c r="AC189" s="25"/>
      <c r="AD189" s="25"/>
      <c r="AE189" s="25"/>
    </row>
    <row r="190" spans="13:31" x14ac:dyDescent="0.2">
      <c r="M190" s="34"/>
      <c r="N190" s="34"/>
      <c r="AB190" s="25"/>
      <c r="AC190" s="25"/>
      <c r="AD190" s="25"/>
      <c r="AE190" s="25"/>
    </row>
    <row r="191" spans="13:31" x14ac:dyDescent="0.2">
      <c r="M191" s="34"/>
      <c r="N191" s="34"/>
      <c r="AB191" s="25"/>
      <c r="AC191" s="25"/>
      <c r="AD191" s="25"/>
      <c r="AE191" s="25"/>
    </row>
    <row r="192" spans="13:31" x14ac:dyDescent="0.2">
      <c r="M192" s="34"/>
      <c r="N192" s="34"/>
      <c r="AB192" s="25"/>
      <c r="AC192" s="25"/>
      <c r="AD192" s="25"/>
      <c r="AE192" s="25"/>
    </row>
    <row r="193" spans="13:31" x14ac:dyDescent="0.2">
      <c r="M193" s="34"/>
      <c r="N193" s="34"/>
      <c r="AB193" s="25"/>
      <c r="AC193" s="25"/>
      <c r="AD193" s="25"/>
      <c r="AE193" s="25"/>
    </row>
    <row r="194" spans="13:31" x14ac:dyDescent="0.2">
      <c r="M194" s="34"/>
      <c r="N194" s="34"/>
      <c r="AB194" s="25"/>
      <c r="AC194" s="25"/>
      <c r="AD194" s="25"/>
      <c r="AE194" s="25"/>
    </row>
    <row r="195" spans="13:31" x14ac:dyDescent="0.2">
      <c r="M195" s="34"/>
      <c r="N195" s="34"/>
      <c r="AB195" s="25"/>
      <c r="AC195" s="25"/>
      <c r="AD195" s="25"/>
      <c r="AE195" s="25"/>
    </row>
    <row r="196" spans="13:31" x14ac:dyDescent="0.2">
      <c r="M196" s="34"/>
      <c r="N196" s="34"/>
      <c r="AB196" s="25"/>
      <c r="AC196" s="25"/>
      <c r="AD196" s="25"/>
      <c r="AE196" s="25"/>
    </row>
    <row r="197" spans="13:31" x14ac:dyDescent="0.2">
      <c r="M197" s="34"/>
      <c r="N197" s="34"/>
      <c r="AB197" s="25"/>
      <c r="AC197" s="25"/>
      <c r="AD197" s="25"/>
      <c r="AE197" s="25"/>
    </row>
    <row r="198" spans="13:31" x14ac:dyDescent="0.2">
      <c r="M198" s="34"/>
      <c r="N198" s="34"/>
      <c r="AB198" s="25"/>
      <c r="AC198" s="25"/>
      <c r="AD198" s="25"/>
      <c r="AE198" s="25"/>
    </row>
    <row r="199" spans="13:31" x14ac:dyDescent="0.2">
      <c r="M199" s="34"/>
      <c r="N199" s="34"/>
      <c r="AB199" s="25"/>
      <c r="AC199" s="25"/>
      <c r="AD199" s="25"/>
      <c r="AE199" s="25"/>
    </row>
    <row r="200" spans="13:31" x14ac:dyDescent="0.2">
      <c r="M200" s="34"/>
      <c r="N200" s="34"/>
      <c r="AB200" s="25"/>
      <c r="AC200" s="25"/>
      <c r="AD200" s="25"/>
      <c r="AE200" s="25"/>
    </row>
    <row r="201" spans="13:31" x14ac:dyDescent="0.2">
      <c r="M201" s="34"/>
      <c r="N201" s="34"/>
      <c r="AB201" s="25"/>
      <c r="AC201" s="25"/>
      <c r="AD201" s="25"/>
      <c r="AE201" s="25"/>
    </row>
    <row r="202" spans="13:31" x14ac:dyDescent="0.2">
      <c r="M202" s="34"/>
      <c r="N202" s="34"/>
      <c r="AB202" s="25"/>
      <c r="AC202" s="25"/>
      <c r="AD202" s="25"/>
      <c r="AE202" s="25"/>
    </row>
    <row r="203" spans="13:31" x14ac:dyDescent="0.2">
      <c r="M203" s="34"/>
      <c r="N203" s="34"/>
      <c r="AB203" s="25"/>
      <c r="AC203" s="25"/>
      <c r="AD203" s="25"/>
      <c r="AE203" s="25"/>
    </row>
    <row r="204" spans="13:31" x14ac:dyDescent="0.2">
      <c r="M204" s="34"/>
      <c r="N204" s="34"/>
      <c r="AB204" s="25"/>
      <c r="AC204" s="25"/>
      <c r="AD204" s="25"/>
      <c r="AE204" s="25"/>
    </row>
    <row r="205" spans="13:31" x14ac:dyDescent="0.2">
      <c r="M205" s="34"/>
      <c r="N205" s="34"/>
      <c r="AB205" s="25"/>
      <c r="AC205" s="25"/>
      <c r="AD205" s="25"/>
      <c r="AE205" s="25"/>
    </row>
    <row r="206" spans="13:31" x14ac:dyDescent="0.2">
      <c r="M206" s="34"/>
      <c r="N206" s="34"/>
      <c r="AB206" s="25"/>
      <c r="AC206" s="25"/>
      <c r="AD206" s="25"/>
      <c r="AE206" s="25"/>
    </row>
    <row r="207" spans="13:31" x14ac:dyDescent="0.2">
      <c r="M207" s="34"/>
      <c r="N207" s="34"/>
      <c r="AB207" s="25"/>
      <c r="AC207" s="25"/>
      <c r="AD207" s="25"/>
      <c r="AE207" s="25"/>
    </row>
    <row r="208" spans="13:31" x14ac:dyDescent="0.2">
      <c r="M208" s="34"/>
      <c r="N208" s="34"/>
      <c r="AB208" s="25"/>
      <c r="AC208" s="25"/>
      <c r="AD208" s="25"/>
      <c r="AE208" s="25"/>
    </row>
    <row r="209" spans="13:31" x14ac:dyDescent="0.2">
      <c r="M209" s="34"/>
      <c r="N209" s="34"/>
      <c r="AB209" s="25"/>
      <c r="AC209" s="25"/>
      <c r="AD209" s="25"/>
      <c r="AE209" s="25"/>
    </row>
    <row r="210" spans="13:31" x14ac:dyDescent="0.2">
      <c r="M210" s="34"/>
      <c r="N210" s="34"/>
      <c r="AB210" s="25"/>
      <c r="AC210" s="25"/>
      <c r="AD210" s="25"/>
      <c r="AE210" s="25"/>
    </row>
    <row r="211" spans="13:31" x14ac:dyDescent="0.2">
      <c r="M211" s="34"/>
      <c r="N211" s="34"/>
      <c r="AB211" s="25"/>
      <c r="AC211" s="25"/>
      <c r="AD211" s="25"/>
      <c r="AE211" s="25"/>
    </row>
    <row r="212" spans="13:31" x14ac:dyDescent="0.2">
      <c r="M212" s="34"/>
      <c r="N212" s="34"/>
      <c r="AB212" s="25"/>
      <c r="AC212" s="25"/>
      <c r="AD212" s="25"/>
      <c r="AE212" s="25"/>
    </row>
    <row r="213" spans="13:31" x14ac:dyDescent="0.2">
      <c r="M213" s="34"/>
      <c r="N213" s="34"/>
      <c r="AB213" s="25"/>
      <c r="AC213" s="25"/>
      <c r="AD213" s="25"/>
      <c r="AE213" s="25"/>
    </row>
    <row r="214" spans="13:31" x14ac:dyDescent="0.2">
      <c r="M214" s="34"/>
      <c r="N214" s="34"/>
      <c r="AB214" s="25"/>
      <c r="AC214" s="25"/>
      <c r="AD214" s="25"/>
      <c r="AE214" s="25"/>
    </row>
    <row r="215" spans="13:31" x14ac:dyDescent="0.2">
      <c r="M215" s="34"/>
      <c r="N215" s="34"/>
      <c r="AB215" s="25"/>
      <c r="AC215" s="25"/>
      <c r="AD215" s="25"/>
      <c r="AE215" s="25"/>
    </row>
    <row r="216" spans="13:31" x14ac:dyDescent="0.2">
      <c r="M216" s="34"/>
      <c r="N216" s="34"/>
      <c r="AB216" s="25"/>
      <c r="AC216" s="25"/>
      <c r="AD216" s="25"/>
      <c r="AE216" s="25"/>
    </row>
    <row r="217" spans="13:31" x14ac:dyDescent="0.2">
      <c r="M217" s="34"/>
      <c r="N217" s="34"/>
      <c r="AB217" s="25"/>
      <c r="AC217" s="25"/>
      <c r="AD217" s="25"/>
      <c r="AE217" s="25"/>
    </row>
    <row r="218" spans="13:31" x14ac:dyDescent="0.2">
      <c r="M218" s="34"/>
      <c r="N218" s="34"/>
      <c r="AB218" s="25"/>
      <c r="AC218" s="25"/>
      <c r="AD218" s="25"/>
      <c r="AE218" s="25"/>
    </row>
    <row r="219" spans="13:31" x14ac:dyDescent="0.2">
      <c r="M219" s="34"/>
      <c r="N219" s="34"/>
      <c r="AB219" s="25"/>
      <c r="AC219" s="25"/>
      <c r="AD219" s="25"/>
      <c r="AE219" s="25"/>
    </row>
    <row r="220" spans="13:31" x14ac:dyDescent="0.2">
      <c r="M220" s="34"/>
      <c r="N220" s="34"/>
      <c r="AB220" s="25"/>
      <c r="AC220" s="25"/>
      <c r="AD220" s="25"/>
      <c r="AE220" s="25"/>
    </row>
    <row r="221" spans="13:31" x14ac:dyDescent="0.2">
      <c r="M221" s="34"/>
      <c r="N221" s="34"/>
      <c r="AB221" s="25"/>
      <c r="AC221" s="25"/>
      <c r="AD221" s="25"/>
      <c r="AE221" s="25"/>
    </row>
    <row r="222" spans="13:31" x14ac:dyDescent="0.2">
      <c r="M222" s="34"/>
      <c r="N222" s="34"/>
      <c r="AB222" s="25"/>
      <c r="AC222" s="25"/>
      <c r="AD222" s="25"/>
      <c r="AE222" s="25"/>
    </row>
    <row r="223" spans="13:31" x14ac:dyDescent="0.2">
      <c r="M223" s="34"/>
      <c r="N223" s="34"/>
      <c r="AB223" s="25"/>
      <c r="AC223" s="25"/>
      <c r="AD223" s="25"/>
      <c r="AE223" s="25"/>
    </row>
    <row r="224" spans="13:31" x14ac:dyDescent="0.2">
      <c r="M224" s="34"/>
      <c r="N224" s="34"/>
      <c r="AB224" s="25"/>
      <c r="AC224" s="25"/>
      <c r="AD224" s="25"/>
      <c r="AE224" s="25"/>
    </row>
    <row r="225" spans="13:31" x14ac:dyDescent="0.2">
      <c r="M225" s="34"/>
      <c r="N225" s="34"/>
      <c r="AB225" s="25"/>
      <c r="AC225" s="25"/>
      <c r="AD225" s="25"/>
      <c r="AE225" s="25"/>
    </row>
    <row r="226" spans="13:31" x14ac:dyDescent="0.2">
      <c r="M226" s="34"/>
      <c r="N226" s="34"/>
      <c r="AB226" s="25"/>
      <c r="AC226" s="25"/>
      <c r="AD226" s="25"/>
      <c r="AE226" s="25"/>
    </row>
    <row r="227" spans="13:31" x14ac:dyDescent="0.2">
      <c r="M227" s="34"/>
      <c r="N227" s="34"/>
      <c r="AB227" s="25"/>
      <c r="AC227" s="25"/>
      <c r="AD227" s="25"/>
      <c r="AE227" s="25"/>
    </row>
    <row r="228" spans="13:31" x14ac:dyDescent="0.2">
      <c r="M228" s="34"/>
      <c r="N228" s="34"/>
      <c r="AB228" s="25"/>
      <c r="AC228" s="25"/>
      <c r="AD228" s="25"/>
      <c r="AE228" s="25"/>
    </row>
    <row r="229" spans="13:31" x14ac:dyDescent="0.2">
      <c r="M229" s="34"/>
      <c r="N229" s="34"/>
      <c r="AB229" s="25"/>
      <c r="AC229" s="25"/>
      <c r="AD229" s="25"/>
      <c r="AE229" s="25"/>
    </row>
    <row r="230" spans="13:31" x14ac:dyDescent="0.2">
      <c r="M230" s="34"/>
      <c r="N230" s="34"/>
      <c r="AB230" s="25"/>
      <c r="AC230" s="25"/>
      <c r="AD230" s="25"/>
      <c r="AE230" s="25"/>
    </row>
    <row r="231" spans="13:31" x14ac:dyDescent="0.2">
      <c r="M231" s="34"/>
      <c r="N231" s="34"/>
      <c r="AB231" s="25"/>
      <c r="AC231" s="25"/>
      <c r="AD231" s="25"/>
      <c r="AE231" s="25"/>
    </row>
    <row r="232" spans="13:31" x14ac:dyDescent="0.2">
      <c r="M232" s="34"/>
      <c r="N232" s="34"/>
      <c r="AB232" s="25"/>
      <c r="AC232" s="25"/>
      <c r="AD232" s="25"/>
      <c r="AE232" s="25"/>
    </row>
    <row r="233" spans="13:31" x14ac:dyDescent="0.2">
      <c r="M233" s="34"/>
      <c r="N233" s="34"/>
      <c r="AB233" s="25"/>
      <c r="AC233" s="25"/>
      <c r="AD233" s="25"/>
      <c r="AE233" s="25"/>
    </row>
    <row r="234" spans="13:31" x14ac:dyDescent="0.2">
      <c r="M234" s="34"/>
      <c r="N234" s="34"/>
      <c r="AB234" s="25"/>
      <c r="AC234" s="25"/>
      <c r="AD234" s="25"/>
      <c r="AE234" s="25"/>
    </row>
    <row r="235" spans="13:31" x14ac:dyDescent="0.2">
      <c r="M235" s="34"/>
      <c r="N235" s="34"/>
      <c r="AB235" s="25"/>
      <c r="AC235" s="25"/>
      <c r="AD235" s="25"/>
      <c r="AE235" s="25"/>
    </row>
    <row r="236" spans="13:31" x14ac:dyDescent="0.2">
      <c r="M236" s="34"/>
      <c r="N236" s="34"/>
      <c r="AB236" s="25"/>
      <c r="AC236" s="25"/>
      <c r="AD236" s="25"/>
      <c r="AE236" s="25"/>
    </row>
    <row r="237" spans="13:31" x14ac:dyDescent="0.2">
      <c r="M237" s="34"/>
      <c r="N237" s="34"/>
      <c r="AB237" s="25"/>
      <c r="AC237" s="25"/>
      <c r="AD237" s="25"/>
      <c r="AE237" s="25"/>
    </row>
    <row r="238" spans="13:31" x14ac:dyDescent="0.2">
      <c r="M238" s="34"/>
      <c r="N238" s="34"/>
      <c r="AB238" s="25"/>
      <c r="AC238" s="25"/>
      <c r="AD238" s="25"/>
      <c r="AE238" s="25"/>
    </row>
    <row r="239" spans="13:31" x14ac:dyDescent="0.2">
      <c r="M239" s="34"/>
      <c r="N239" s="34"/>
      <c r="AB239" s="25"/>
      <c r="AC239" s="25"/>
      <c r="AD239" s="25"/>
      <c r="AE239" s="25"/>
    </row>
    <row r="240" spans="13:31" x14ac:dyDescent="0.2">
      <c r="M240" s="34"/>
      <c r="N240" s="34"/>
      <c r="AB240" s="25"/>
      <c r="AC240" s="25"/>
      <c r="AD240" s="25"/>
      <c r="AE240" s="25"/>
    </row>
    <row r="241" spans="13:31" x14ac:dyDescent="0.2">
      <c r="M241" s="34"/>
      <c r="N241" s="34"/>
      <c r="AB241" s="25"/>
      <c r="AC241" s="25"/>
      <c r="AD241" s="25"/>
      <c r="AE241" s="25"/>
    </row>
    <row r="242" spans="13:31" x14ac:dyDescent="0.2">
      <c r="M242" s="34"/>
      <c r="N242" s="34"/>
      <c r="AB242" s="25"/>
      <c r="AC242" s="25"/>
      <c r="AD242" s="25"/>
      <c r="AE242" s="25"/>
    </row>
    <row r="243" spans="13:31" x14ac:dyDescent="0.2">
      <c r="M243" s="34"/>
      <c r="N243" s="34"/>
      <c r="AB243" s="25"/>
      <c r="AC243" s="25"/>
      <c r="AD243" s="25"/>
      <c r="AE243" s="25"/>
    </row>
    <row r="244" spans="13:31" x14ac:dyDescent="0.2">
      <c r="M244" s="34"/>
      <c r="N244" s="34"/>
      <c r="AB244" s="25"/>
      <c r="AC244" s="25"/>
      <c r="AD244" s="25"/>
      <c r="AE244" s="25"/>
    </row>
    <row r="245" spans="13:31" x14ac:dyDescent="0.2">
      <c r="M245" s="34"/>
      <c r="N245" s="34"/>
      <c r="AB245" s="25"/>
      <c r="AC245" s="25"/>
      <c r="AD245" s="25"/>
      <c r="AE245" s="25"/>
    </row>
    <row r="246" spans="13:31" x14ac:dyDescent="0.2">
      <c r="M246" s="34"/>
      <c r="N246" s="34"/>
      <c r="AB246" s="25"/>
      <c r="AC246" s="25"/>
      <c r="AD246" s="25"/>
      <c r="AE246" s="25"/>
    </row>
    <row r="247" spans="13:31" x14ac:dyDescent="0.2">
      <c r="M247" s="34"/>
      <c r="N247" s="34"/>
      <c r="AB247" s="25"/>
      <c r="AC247" s="25"/>
      <c r="AD247" s="25"/>
      <c r="AE247" s="25"/>
    </row>
    <row r="248" spans="13:31" x14ac:dyDescent="0.2">
      <c r="M248" s="34"/>
      <c r="N248" s="34"/>
      <c r="AB248" s="25"/>
      <c r="AC248" s="25"/>
      <c r="AD248" s="25"/>
      <c r="AE248" s="25"/>
    </row>
    <row r="249" spans="13:31" x14ac:dyDescent="0.2">
      <c r="M249" s="34"/>
      <c r="N249" s="34"/>
      <c r="AB249" s="25"/>
      <c r="AC249" s="25"/>
      <c r="AD249" s="25"/>
      <c r="AE249" s="25"/>
    </row>
    <row r="250" spans="13:31" x14ac:dyDescent="0.2">
      <c r="M250" s="34"/>
      <c r="N250" s="34"/>
      <c r="AB250" s="25"/>
      <c r="AC250" s="25"/>
      <c r="AD250" s="25"/>
      <c r="AE250" s="25"/>
    </row>
    <row r="251" spans="13:31" x14ac:dyDescent="0.2">
      <c r="M251" s="34"/>
      <c r="N251" s="34"/>
      <c r="AB251" s="25"/>
      <c r="AC251" s="25"/>
      <c r="AD251" s="25"/>
      <c r="AE251" s="25"/>
    </row>
    <row r="252" spans="13:31" x14ac:dyDescent="0.2">
      <c r="M252" s="34"/>
      <c r="N252" s="34"/>
      <c r="AB252" s="25"/>
      <c r="AC252" s="25"/>
      <c r="AD252" s="25"/>
      <c r="AE252" s="25"/>
    </row>
    <row r="253" spans="13:31" x14ac:dyDescent="0.2">
      <c r="M253" s="34"/>
      <c r="N253" s="34"/>
      <c r="AB253" s="25"/>
      <c r="AC253" s="25"/>
      <c r="AD253" s="25"/>
      <c r="AE253" s="25"/>
    </row>
    <row r="254" spans="13:31" x14ac:dyDescent="0.2">
      <c r="M254" s="34"/>
      <c r="N254" s="34"/>
      <c r="AB254" s="25"/>
      <c r="AC254" s="25"/>
      <c r="AD254" s="25"/>
      <c r="AE254" s="25"/>
    </row>
    <row r="255" spans="13:31" x14ac:dyDescent="0.2">
      <c r="M255" s="34"/>
      <c r="N255" s="34"/>
      <c r="AB255" s="25"/>
      <c r="AC255" s="25"/>
      <c r="AD255" s="25"/>
      <c r="AE255" s="25"/>
    </row>
    <row r="256" spans="13:31" x14ac:dyDescent="0.2">
      <c r="M256" s="34"/>
      <c r="N256" s="34"/>
      <c r="AB256" s="25"/>
      <c r="AC256" s="25"/>
      <c r="AD256" s="25"/>
      <c r="AE256" s="25"/>
    </row>
    <row r="257" spans="13:31" x14ac:dyDescent="0.2">
      <c r="M257" s="34"/>
      <c r="N257" s="34"/>
      <c r="AB257" s="25"/>
      <c r="AC257" s="25"/>
      <c r="AD257" s="25"/>
      <c r="AE257" s="25"/>
    </row>
    <row r="258" spans="13:31" x14ac:dyDescent="0.2">
      <c r="M258" s="34"/>
      <c r="N258" s="34"/>
      <c r="AB258" s="25"/>
      <c r="AC258" s="25"/>
      <c r="AD258" s="25"/>
      <c r="AE258" s="25"/>
    </row>
    <row r="259" spans="13:31" x14ac:dyDescent="0.2">
      <c r="M259" s="34"/>
      <c r="N259" s="34"/>
      <c r="AB259" s="25"/>
      <c r="AC259" s="25"/>
      <c r="AD259" s="25"/>
      <c r="AE259" s="25"/>
    </row>
    <row r="260" spans="13:31" x14ac:dyDescent="0.2">
      <c r="M260" s="34"/>
      <c r="N260" s="34"/>
      <c r="AB260" s="25"/>
      <c r="AC260" s="25"/>
      <c r="AD260" s="25"/>
      <c r="AE260" s="25"/>
    </row>
    <row r="261" spans="13:31" x14ac:dyDescent="0.2">
      <c r="M261" s="34"/>
      <c r="N261" s="34"/>
      <c r="AB261" s="25"/>
      <c r="AC261" s="25"/>
      <c r="AD261" s="25"/>
      <c r="AE261" s="25"/>
    </row>
    <row r="262" spans="13:31" x14ac:dyDescent="0.2">
      <c r="M262" s="34"/>
      <c r="N262" s="34"/>
      <c r="AB262" s="25"/>
      <c r="AC262" s="25"/>
      <c r="AD262" s="25"/>
      <c r="AE262" s="25"/>
    </row>
    <row r="263" spans="13:31" x14ac:dyDescent="0.2">
      <c r="M263" s="34"/>
      <c r="N263" s="34"/>
      <c r="AB263" s="25"/>
      <c r="AC263" s="25"/>
      <c r="AD263" s="25"/>
      <c r="AE263" s="25"/>
    </row>
    <row r="264" spans="13:31" x14ac:dyDescent="0.2">
      <c r="M264" s="34"/>
      <c r="N264" s="34"/>
      <c r="AB264" s="25"/>
      <c r="AC264" s="25"/>
      <c r="AD264" s="25"/>
      <c r="AE264" s="25"/>
    </row>
    <row r="265" spans="13:31" x14ac:dyDescent="0.2">
      <c r="M265" s="34"/>
      <c r="N265" s="34"/>
      <c r="AB265" s="25"/>
      <c r="AC265" s="25"/>
      <c r="AD265" s="25"/>
      <c r="AE265" s="25"/>
    </row>
    <row r="266" spans="13:31" x14ac:dyDescent="0.2">
      <c r="M266" s="34"/>
      <c r="N266" s="34"/>
      <c r="AB266" s="25"/>
      <c r="AC266" s="25"/>
      <c r="AD266" s="25"/>
      <c r="AE266" s="25"/>
    </row>
    <row r="267" spans="13:31" x14ac:dyDescent="0.2">
      <c r="M267" s="34"/>
      <c r="N267" s="34"/>
      <c r="AB267" s="25"/>
      <c r="AC267" s="25"/>
      <c r="AD267" s="25"/>
      <c r="AE267" s="25"/>
    </row>
    <row r="268" spans="13:31" x14ac:dyDescent="0.2">
      <c r="M268" s="34"/>
      <c r="N268" s="34"/>
      <c r="AB268" s="25"/>
      <c r="AC268" s="25"/>
      <c r="AD268" s="25"/>
      <c r="AE268" s="25"/>
    </row>
    <row r="269" spans="13:31" x14ac:dyDescent="0.2">
      <c r="M269" s="34"/>
      <c r="N269" s="34"/>
      <c r="AB269" s="25"/>
      <c r="AC269" s="25"/>
      <c r="AD269" s="25"/>
      <c r="AE269" s="25"/>
    </row>
    <row r="270" spans="13:31" x14ac:dyDescent="0.2">
      <c r="M270" s="34"/>
      <c r="N270" s="34"/>
      <c r="AB270" s="25"/>
      <c r="AC270" s="25"/>
      <c r="AD270" s="25"/>
      <c r="AE270" s="25"/>
    </row>
    <row r="271" spans="13:31" x14ac:dyDescent="0.2">
      <c r="M271" s="34"/>
      <c r="N271" s="34"/>
      <c r="AB271" s="25"/>
      <c r="AC271" s="25"/>
      <c r="AD271" s="25"/>
      <c r="AE271" s="25"/>
    </row>
    <row r="272" spans="13:31" x14ac:dyDescent="0.2">
      <c r="M272" s="34"/>
      <c r="N272" s="34"/>
      <c r="AB272" s="25"/>
      <c r="AC272" s="25"/>
      <c r="AD272" s="25"/>
      <c r="AE272" s="25"/>
    </row>
    <row r="273" spans="13:31" x14ac:dyDescent="0.2">
      <c r="M273" s="34"/>
      <c r="N273" s="34"/>
      <c r="AB273" s="25"/>
      <c r="AC273" s="25"/>
      <c r="AD273" s="25"/>
      <c r="AE273" s="25"/>
    </row>
    <row r="274" spans="13:31" x14ac:dyDescent="0.2">
      <c r="M274" s="34"/>
      <c r="N274" s="34"/>
      <c r="AB274" s="25"/>
      <c r="AC274" s="25"/>
      <c r="AD274" s="25"/>
      <c r="AE274" s="25"/>
    </row>
    <row r="275" spans="13:31" x14ac:dyDescent="0.2">
      <c r="M275" s="34"/>
      <c r="N275" s="34"/>
      <c r="AB275" s="25"/>
      <c r="AC275" s="25"/>
      <c r="AD275" s="25"/>
      <c r="AE275" s="25"/>
    </row>
    <row r="276" spans="13:31" x14ac:dyDescent="0.2">
      <c r="M276" s="34"/>
      <c r="N276" s="34"/>
      <c r="AB276" s="25"/>
      <c r="AC276" s="25"/>
      <c r="AD276" s="25"/>
      <c r="AE276" s="25"/>
    </row>
    <row r="277" spans="13:31" x14ac:dyDescent="0.2">
      <c r="M277" s="34"/>
      <c r="N277" s="34"/>
      <c r="AB277" s="25"/>
      <c r="AC277" s="25"/>
      <c r="AD277" s="25"/>
      <c r="AE277" s="25"/>
    </row>
    <row r="278" spans="13:31" x14ac:dyDescent="0.2">
      <c r="M278" s="34"/>
      <c r="N278" s="34"/>
      <c r="AB278" s="25"/>
      <c r="AC278" s="25"/>
      <c r="AD278" s="25"/>
      <c r="AE278" s="25"/>
    </row>
    <row r="279" spans="13:31" x14ac:dyDescent="0.2">
      <c r="M279" s="34"/>
      <c r="N279" s="34"/>
      <c r="AB279" s="25"/>
      <c r="AC279" s="25"/>
      <c r="AD279" s="25"/>
      <c r="AE279" s="25"/>
    </row>
    <row r="280" spans="13:31" x14ac:dyDescent="0.2">
      <c r="M280" s="34"/>
      <c r="N280" s="34"/>
      <c r="AB280" s="25"/>
      <c r="AC280" s="25"/>
      <c r="AD280" s="25"/>
      <c r="AE280" s="25"/>
    </row>
    <row r="281" spans="13:31" x14ac:dyDescent="0.2">
      <c r="M281" s="34"/>
      <c r="N281" s="34"/>
      <c r="AB281" s="25"/>
      <c r="AC281" s="25"/>
      <c r="AD281" s="25"/>
      <c r="AE281" s="25"/>
    </row>
    <row r="282" spans="13:31" x14ac:dyDescent="0.2">
      <c r="M282" s="34"/>
      <c r="N282" s="34"/>
      <c r="AB282" s="25"/>
      <c r="AC282" s="25"/>
      <c r="AD282" s="25"/>
      <c r="AE282" s="25"/>
    </row>
    <row r="283" spans="13:31" x14ac:dyDescent="0.2">
      <c r="M283" s="34"/>
      <c r="N283" s="34"/>
      <c r="AB283" s="25"/>
      <c r="AC283" s="25"/>
      <c r="AD283" s="25"/>
      <c r="AE283" s="25"/>
    </row>
    <row r="284" spans="13:31" x14ac:dyDescent="0.2">
      <c r="M284" s="34"/>
      <c r="N284" s="34"/>
      <c r="AB284" s="25"/>
      <c r="AC284" s="25"/>
      <c r="AD284" s="25"/>
      <c r="AE284" s="25"/>
    </row>
    <row r="285" spans="13:31" x14ac:dyDescent="0.2">
      <c r="M285" s="34"/>
      <c r="N285" s="34"/>
      <c r="AB285" s="25"/>
      <c r="AC285" s="25"/>
      <c r="AD285" s="25"/>
      <c r="AE285" s="25"/>
    </row>
    <row r="286" spans="13:31" x14ac:dyDescent="0.2">
      <c r="M286" s="34"/>
      <c r="N286" s="34"/>
      <c r="AB286" s="25"/>
      <c r="AC286" s="25"/>
      <c r="AD286" s="25"/>
      <c r="AE286" s="25"/>
    </row>
    <row r="287" spans="13:31" x14ac:dyDescent="0.2">
      <c r="M287" s="34"/>
      <c r="N287" s="34"/>
      <c r="AB287" s="25"/>
      <c r="AC287" s="25"/>
      <c r="AD287" s="25"/>
      <c r="AE287" s="25"/>
    </row>
    <row r="288" spans="13:31" x14ac:dyDescent="0.2">
      <c r="M288" s="34"/>
      <c r="N288" s="34"/>
      <c r="AB288" s="25"/>
      <c r="AC288" s="25"/>
      <c r="AD288" s="25"/>
      <c r="AE288" s="25"/>
    </row>
    <row r="289" spans="13:31" x14ac:dyDescent="0.2">
      <c r="M289" s="34"/>
      <c r="N289" s="34"/>
      <c r="AB289" s="25"/>
      <c r="AC289" s="25"/>
      <c r="AD289" s="25"/>
      <c r="AE289" s="25"/>
    </row>
    <row r="290" spans="13:31" x14ac:dyDescent="0.2">
      <c r="M290" s="34"/>
      <c r="N290" s="34"/>
      <c r="AB290" s="25"/>
      <c r="AC290" s="25"/>
      <c r="AD290" s="25"/>
      <c r="AE290" s="25"/>
    </row>
    <row r="291" spans="13:31" x14ac:dyDescent="0.2">
      <c r="M291" s="34"/>
      <c r="N291" s="34"/>
      <c r="AB291" s="25"/>
      <c r="AC291" s="25"/>
      <c r="AD291" s="25"/>
      <c r="AE291" s="25"/>
    </row>
    <row r="292" spans="13:31" x14ac:dyDescent="0.2">
      <c r="M292" s="34"/>
      <c r="N292" s="34"/>
      <c r="AB292" s="25"/>
      <c r="AC292" s="25"/>
      <c r="AD292" s="25"/>
      <c r="AE292" s="25"/>
    </row>
    <row r="293" spans="13:31" x14ac:dyDescent="0.2">
      <c r="M293" s="34"/>
      <c r="N293" s="34"/>
      <c r="AB293" s="25"/>
      <c r="AC293" s="25"/>
      <c r="AD293" s="25"/>
      <c r="AE293" s="25"/>
    </row>
    <row r="294" spans="13:31" x14ac:dyDescent="0.2">
      <c r="M294" s="34"/>
      <c r="N294" s="34"/>
      <c r="AB294" s="25"/>
      <c r="AC294" s="25"/>
      <c r="AD294" s="25"/>
      <c r="AE294" s="25"/>
    </row>
    <row r="295" spans="13:31" x14ac:dyDescent="0.2">
      <c r="M295" s="34"/>
      <c r="N295" s="34"/>
      <c r="AB295" s="25"/>
      <c r="AC295" s="25"/>
      <c r="AD295" s="25"/>
      <c r="AE295" s="25"/>
    </row>
    <row r="296" spans="13:31" x14ac:dyDescent="0.2">
      <c r="M296" s="34"/>
      <c r="N296" s="34"/>
      <c r="AB296" s="25"/>
      <c r="AC296" s="25"/>
      <c r="AD296" s="25"/>
      <c r="AE296" s="25"/>
    </row>
    <row r="297" spans="13:31" x14ac:dyDescent="0.2">
      <c r="M297" s="34"/>
      <c r="N297" s="34"/>
      <c r="AB297" s="25"/>
      <c r="AC297" s="25"/>
      <c r="AD297" s="25"/>
      <c r="AE297" s="25"/>
    </row>
    <row r="298" spans="13:31" x14ac:dyDescent="0.2">
      <c r="M298" s="34"/>
      <c r="N298" s="34"/>
      <c r="AB298" s="25"/>
      <c r="AC298" s="25"/>
      <c r="AD298" s="25"/>
      <c r="AE298" s="25"/>
    </row>
    <row r="299" spans="13:31" x14ac:dyDescent="0.2">
      <c r="M299" s="34"/>
      <c r="N299" s="34"/>
      <c r="AB299" s="25"/>
      <c r="AC299" s="25"/>
      <c r="AD299" s="25"/>
      <c r="AE299" s="25"/>
    </row>
    <row r="300" spans="13:31" x14ac:dyDescent="0.2">
      <c r="M300" s="34"/>
      <c r="N300" s="34"/>
      <c r="AB300" s="25"/>
      <c r="AC300" s="25"/>
      <c r="AD300" s="25"/>
      <c r="AE300" s="25"/>
    </row>
    <row r="301" spans="13:31" x14ac:dyDescent="0.2">
      <c r="M301" s="34"/>
      <c r="N301" s="34"/>
      <c r="AB301" s="25"/>
      <c r="AC301" s="25"/>
      <c r="AD301" s="25"/>
      <c r="AE301" s="25"/>
    </row>
    <row r="302" spans="13:31" x14ac:dyDescent="0.2">
      <c r="M302" s="34"/>
      <c r="N302" s="34"/>
      <c r="AB302" s="25"/>
      <c r="AC302" s="25"/>
      <c r="AD302" s="25"/>
      <c r="AE302" s="25"/>
    </row>
    <row r="303" spans="13:31" x14ac:dyDescent="0.2">
      <c r="M303" s="34"/>
      <c r="N303" s="34"/>
      <c r="AB303" s="25"/>
      <c r="AC303" s="25"/>
      <c r="AD303" s="25"/>
      <c r="AE303" s="25"/>
    </row>
    <row r="304" spans="13:31" x14ac:dyDescent="0.2">
      <c r="M304" s="34"/>
      <c r="N304" s="34"/>
      <c r="AB304" s="25"/>
      <c r="AC304" s="25"/>
      <c r="AD304" s="25"/>
      <c r="AE304" s="25"/>
    </row>
    <row r="305" spans="13:31" x14ac:dyDescent="0.2">
      <c r="M305" s="34"/>
      <c r="N305" s="34"/>
      <c r="AB305" s="25"/>
      <c r="AC305" s="25"/>
      <c r="AD305" s="25"/>
      <c r="AE305" s="25"/>
    </row>
    <row r="306" spans="13:31" x14ac:dyDescent="0.2">
      <c r="M306" s="34"/>
      <c r="N306" s="34"/>
      <c r="AB306" s="25"/>
      <c r="AC306" s="25"/>
      <c r="AD306" s="25"/>
      <c r="AE306" s="25"/>
    </row>
    <row r="307" spans="13:31" x14ac:dyDescent="0.2">
      <c r="M307" s="34"/>
      <c r="N307" s="34"/>
      <c r="AB307" s="25"/>
      <c r="AC307" s="25"/>
      <c r="AD307" s="25"/>
      <c r="AE307" s="25"/>
    </row>
    <row r="308" spans="13:31" x14ac:dyDescent="0.2">
      <c r="M308" s="34"/>
      <c r="N308" s="34"/>
      <c r="AB308" s="25"/>
      <c r="AC308" s="25"/>
      <c r="AD308" s="25"/>
      <c r="AE308" s="25"/>
    </row>
    <row r="309" spans="13:31" x14ac:dyDescent="0.2">
      <c r="M309" s="34"/>
      <c r="N309" s="34"/>
      <c r="AB309" s="25"/>
      <c r="AC309" s="25"/>
      <c r="AD309" s="25"/>
      <c r="AE309" s="25"/>
    </row>
    <row r="310" spans="13:31" x14ac:dyDescent="0.2">
      <c r="M310" s="34"/>
      <c r="N310" s="34"/>
      <c r="AB310" s="25"/>
      <c r="AC310" s="25"/>
      <c r="AD310" s="25"/>
      <c r="AE310" s="25"/>
    </row>
    <row r="311" spans="13:31" x14ac:dyDescent="0.2">
      <c r="M311" s="34"/>
      <c r="N311" s="34"/>
      <c r="AB311" s="25"/>
      <c r="AC311" s="25"/>
      <c r="AD311" s="25"/>
      <c r="AE311" s="25"/>
    </row>
    <row r="312" spans="13:31" x14ac:dyDescent="0.2">
      <c r="M312" s="34"/>
      <c r="N312" s="34"/>
      <c r="AB312" s="25"/>
      <c r="AC312" s="25"/>
      <c r="AD312" s="25"/>
      <c r="AE312" s="25"/>
    </row>
    <row r="313" spans="13:31" x14ac:dyDescent="0.2">
      <c r="M313" s="34"/>
      <c r="N313" s="34"/>
      <c r="AB313" s="25"/>
      <c r="AC313" s="25"/>
      <c r="AD313" s="25"/>
      <c r="AE313" s="25"/>
    </row>
    <row r="314" spans="13:31" x14ac:dyDescent="0.2">
      <c r="M314" s="34"/>
      <c r="N314" s="34"/>
      <c r="AB314" s="25"/>
      <c r="AC314" s="25"/>
      <c r="AD314" s="25"/>
      <c r="AE314" s="25"/>
    </row>
    <row r="315" spans="13:31" x14ac:dyDescent="0.2">
      <c r="M315" s="34"/>
      <c r="N315" s="34"/>
      <c r="AB315" s="25"/>
      <c r="AC315" s="25"/>
      <c r="AD315" s="25"/>
      <c r="AE315" s="25"/>
    </row>
    <row r="316" spans="13:31" x14ac:dyDescent="0.2">
      <c r="M316" s="34"/>
      <c r="N316" s="34"/>
      <c r="AB316" s="25"/>
      <c r="AC316" s="25"/>
      <c r="AD316" s="25"/>
      <c r="AE316" s="25"/>
    </row>
    <row r="317" spans="13:31" x14ac:dyDescent="0.2">
      <c r="M317" s="34"/>
      <c r="N317" s="34"/>
      <c r="AB317" s="25"/>
      <c r="AC317" s="25"/>
      <c r="AD317" s="25"/>
      <c r="AE317" s="25"/>
    </row>
    <row r="318" spans="13:31" x14ac:dyDescent="0.2">
      <c r="M318" s="34"/>
      <c r="N318" s="34"/>
      <c r="AB318" s="25"/>
      <c r="AC318" s="25"/>
      <c r="AD318" s="25"/>
      <c r="AE318" s="25"/>
    </row>
    <row r="319" spans="13:31" x14ac:dyDescent="0.2">
      <c r="M319" s="34"/>
      <c r="N319" s="34"/>
      <c r="AB319" s="25"/>
      <c r="AC319" s="25"/>
      <c r="AD319" s="25"/>
      <c r="AE319" s="25"/>
    </row>
    <row r="320" spans="13:31" x14ac:dyDescent="0.2">
      <c r="M320" s="34"/>
      <c r="N320" s="34"/>
      <c r="AB320" s="25"/>
      <c r="AC320" s="25"/>
      <c r="AD320" s="25"/>
      <c r="AE320" s="25"/>
    </row>
    <row r="321" spans="13:31" x14ac:dyDescent="0.2">
      <c r="M321" s="34"/>
      <c r="N321" s="34"/>
      <c r="AB321" s="25"/>
      <c r="AC321" s="25"/>
      <c r="AD321" s="25"/>
      <c r="AE321" s="25"/>
    </row>
    <row r="322" spans="13:31" x14ac:dyDescent="0.2">
      <c r="M322" s="34"/>
      <c r="N322" s="34"/>
      <c r="AB322" s="25"/>
      <c r="AC322" s="25"/>
      <c r="AD322" s="25"/>
      <c r="AE322" s="25"/>
    </row>
    <row r="323" spans="13:31" x14ac:dyDescent="0.2">
      <c r="M323" s="34"/>
      <c r="N323" s="34"/>
      <c r="AB323" s="25"/>
      <c r="AC323" s="25"/>
      <c r="AD323" s="25"/>
      <c r="AE323" s="25"/>
    </row>
    <row r="324" spans="13:31" x14ac:dyDescent="0.2">
      <c r="M324" s="34"/>
      <c r="N324" s="34"/>
      <c r="AB324" s="25"/>
      <c r="AC324" s="25"/>
      <c r="AD324" s="25"/>
      <c r="AE324" s="25"/>
    </row>
    <row r="325" spans="13:31" x14ac:dyDescent="0.2">
      <c r="M325" s="34"/>
      <c r="N325" s="34"/>
      <c r="AB325" s="25"/>
      <c r="AC325" s="25"/>
      <c r="AD325" s="25"/>
      <c r="AE325" s="25"/>
    </row>
    <row r="326" spans="13:31" x14ac:dyDescent="0.2">
      <c r="M326" s="34"/>
      <c r="N326" s="34"/>
      <c r="AB326" s="25"/>
      <c r="AC326" s="25"/>
      <c r="AD326" s="25"/>
      <c r="AE326" s="25"/>
    </row>
    <row r="327" spans="13:31" x14ac:dyDescent="0.2">
      <c r="M327" s="34"/>
      <c r="N327" s="34"/>
      <c r="AB327" s="25"/>
      <c r="AC327" s="25"/>
      <c r="AD327" s="25"/>
      <c r="AE327" s="25"/>
    </row>
    <row r="328" spans="13:31" x14ac:dyDescent="0.2">
      <c r="M328" s="34"/>
      <c r="N328" s="34"/>
      <c r="AB328" s="25"/>
      <c r="AC328" s="25"/>
      <c r="AD328" s="25"/>
      <c r="AE328" s="25"/>
    </row>
    <row r="329" spans="13:31" x14ac:dyDescent="0.2">
      <c r="M329" s="34"/>
      <c r="N329" s="34"/>
      <c r="AB329" s="25"/>
      <c r="AC329" s="25"/>
      <c r="AD329" s="25"/>
      <c r="AE329" s="25"/>
    </row>
    <row r="330" spans="13:31" x14ac:dyDescent="0.2">
      <c r="M330" s="34"/>
      <c r="N330" s="34"/>
      <c r="AB330" s="25"/>
      <c r="AC330" s="25"/>
      <c r="AD330" s="25"/>
      <c r="AE330" s="25"/>
    </row>
    <row r="331" spans="13:31" x14ac:dyDescent="0.2">
      <c r="M331" s="34"/>
      <c r="N331" s="34"/>
      <c r="AB331" s="25"/>
      <c r="AC331" s="25"/>
      <c r="AD331" s="25"/>
      <c r="AE331" s="25"/>
    </row>
    <row r="332" spans="13:31" x14ac:dyDescent="0.2">
      <c r="M332" s="34"/>
      <c r="N332" s="34"/>
      <c r="AB332" s="25"/>
      <c r="AC332" s="25"/>
      <c r="AD332" s="25"/>
      <c r="AE332" s="25"/>
    </row>
    <row r="333" spans="13:31" x14ac:dyDescent="0.2">
      <c r="M333" s="34"/>
      <c r="N333" s="34"/>
      <c r="AB333" s="25"/>
      <c r="AC333" s="25"/>
      <c r="AD333" s="25"/>
      <c r="AE333" s="25"/>
    </row>
    <row r="334" spans="13:31" x14ac:dyDescent="0.2">
      <c r="M334" s="34"/>
      <c r="N334" s="34"/>
      <c r="AB334" s="25"/>
      <c r="AC334" s="25"/>
      <c r="AD334" s="25"/>
      <c r="AE334" s="25"/>
    </row>
    <row r="335" spans="13:31" x14ac:dyDescent="0.2">
      <c r="M335" s="34"/>
      <c r="N335" s="34"/>
      <c r="AB335" s="25"/>
      <c r="AC335" s="25"/>
      <c r="AD335" s="25"/>
      <c r="AE335" s="25"/>
    </row>
    <row r="336" spans="13:31" x14ac:dyDescent="0.2">
      <c r="M336" s="34"/>
      <c r="N336" s="34"/>
      <c r="AB336" s="25"/>
      <c r="AC336" s="25"/>
      <c r="AD336" s="25"/>
      <c r="AE336" s="25"/>
    </row>
    <row r="337" spans="13:31" x14ac:dyDescent="0.2">
      <c r="M337" s="34"/>
      <c r="N337" s="34"/>
      <c r="AB337" s="25"/>
      <c r="AC337" s="25"/>
      <c r="AD337" s="25"/>
      <c r="AE337" s="25"/>
    </row>
    <row r="338" spans="13:31" x14ac:dyDescent="0.2">
      <c r="M338" s="34"/>
      <c r="N338" s="34"/>
      <c r="AB338" s="25"/>
      <c r="AC338" s="25"/>
      <c r="AD338" s="25"/>
      <c r="AE338" s="25"/>
    </row>
    <row r="339" spans="13:31" x14ac:dyDescent="0.2">
      <c r="M339" s="34"/>
      <c r="N339" s="34"/>
      <c r="AB339" s="25"/>
      <c r="AC339" s="25"/>
      <c r="AD339" s="25"/>
      <c r="AE339" s="25"/>
    </row>
    <row r="340" spans="13:31" x14ac:dyDescent="0.2">
      <c r="M340" s="34"/>
      <c r="N340" s="34"/>
      <c r="AB340" s="25"/>
      <c r="AC340" s="25"/>
      <c r="AD340" s="25"/>
      <c r="AE340" s="25"/>
    </row>
    <row r="341" spans="13:31" x14ac:dyDescent="0.2">
      <c r="M341" s="34"/>
      <c r="N341" s="34"/>
      <c r="AB341" s="25"/>
      <c r="AC341" s="25"/>
      <c r="AD341" s="25"/>
      <c r="AE341" s="25"/>
    </row>
    <row r="342" spans="13:31" x14ac:dyDescent="0.2">
      <c r="M342" s="34"/>
      <c r="N342" s="34"/>
      <c r="AB342" s="25"/>
      <c r="AC342" s="25"/>
      <c r="AD342" s="25"/>
      <c r="AE342" s="25"/>
    </row>
    <row r="343" spans="13:31" x14ac:dyDescent="0.2">
      <c r="M343" s="34"/>
      <c r="N343" s="34"/>
      <c r="AB343" s="25"/>
      <c r="AC343" s="25"/>
      <c r="AD343" s="25"/>
      <c r="AE343" s="25"/>
    </row>
    <row r="344" spans="13:31" x14ac:dyDescent="0.2">
      <c r="M344" s="34"/>
      <c r="N344" s="34"/>
      <c r="AB344" s="25"/>
      <c r="AC344" s="25"/>
      <c r="AD344" s="25"/>
      <c r="AE344" s="25"/>
    </row>
    <row r="345" spans="13:31" x14ac:dyDescent="0.2">
      <c r="M345" s="34"/>
      <c r="N345" s="34"/>
      <c r="AB345" s="25"/>
      <c r="AC345" s="25"/>
      <c r="AD345" s="25"/>
      <c r="AE345" s="25"/>
    </row>
    <row r="346" spans="13:31" x14ac:dyDescent="0.2">
      <c r="M346" s="34"/>
      <c r="N346" s="34"/>
      <c r="AB346" s="25"/>
      <c r="AC346" s="25"/>
      <c r="AD346" s="25"/>
      <c r="AE346" s="25"/>
    </row>
    <row r="347" spans="13:31" x14ac:dyDescent="0.2">
      <c r="M347" s="34"/>
      <c r="N347" s="34"/>
      <c r="AB347" s="25"/>
      <c r="AC347" s="25"/>
      <c r="AD347" s="25"/>
      <c r="AE347" s="25"/>
    </row>
    <row r="348" spans="13:31" x14ac:dyDescent="0.2">
      <c r="M348" s="34"/>
      <c r="N348" s="34"/>
      <c r="AB348" s="25"/>
      <c r="AC348" s="25"/>
      <c r="AD348" s="25"/>
      <c r="AE348" s="25"/>
    </row>
    <row r="349" spans="13:31" x14ac:dyDescent="0.2">
      <c r="M349" s="34"/>
      <c r="N349" s="34"/>
      <c r="AB349" s="25"/>
      <c r="AC349" s="25"/>
      <c r="AD349" s="25"/>
      <c r="AE349" s="25"/>
    </row>
    <row r="350" spans="13:31" x14ac:dyDescent="0.2">
      <c r="M350" s="34"/>
      <c r="N350" s="34"/>
      <c r="AB350" s="25"/>
      <c r="AC350" s="25"/>
      <c r="AD350" s="25"/>
      <c r="AE350" s="25"/>
    </row>
    <row r="351" spans="13:31" x14ac:dyDescent="0.2">
      <c r="M351" s="34"/>
      <c r="N351" s="34"/>
      <c r="AB351" s="25"/>
      <c r="AC351" s="25"/>
      <c r="AD351" s="25"/>
      <c r="AE351" s="25"/>
    </row>
    <row r="352" spans="13:31" x14ac:dyDescent="0.2">
      <c r="M352" s="34"/>
      <c r="N352" s="34"/>
      <c r="AB352" s="25"/>
      <c r="AC352" s="25"/>
      <c r="AD352" s="25"/>
      <c r="AE352" s="25"/>
    </row>
    <row r="353" spans="13:31" x14ac:dyDescent="0.2">
      <c r="M353" s="34"/>
      <c r="N353" s="34"/>
      <c r="AB353" s="25"/>
      <c r="AC353" s="25"/>
      <c r="AD353" s="25"/>
      <c r="AE353" s="25"/>
    </row>
    <row r="354" spans="13:31" x14ac:dyDescent="0.2">
      <c r="M354" s="34"/>
      <c r="N354" s="34"/>
      <c r="AB354" s="25"/>
      <c r="AC354" s="25"/>
      <c r="AD354" s="25"/>
      <c r="AE354" s="25"/>
    </row>
    <row r="355" spans="13:31" x14ac:dyDescent="0.2">
      <c r="M355" s="34"/>
      <c r="N355" s="34"/>
      <c r="AB355" s="25"/>
      <c r="AC355" s="25"/>
      <c r="AD355" s="25"/>
      <c r="AE355" s="25"/>
    </row>
    <row r="356" spans="13:31" x14ac:dyDescent="0.2">
      <c r="M356" s="34"/>
      <c r="N356" s="34"/>
      <c r="AB356" s="25"/>
      <c r="AC356" s="25"/>
      <c r="AD356" s="25"/>
      <c r="AE356" s="25"/>
    </row>
    <row r="357" spans="13:31" x14ac:dyDescent="0.2">
      <c r="M357" s="34"/>
      <c r="N357" s="34"/>
      <c r="AB357" s="25"/>
      <c r="AC357" s="25"/>
      <c r="AD357" s="25"/>
      <c r="AE357" s="25"/>
    </row>
    <row r="358" spans="13:31" x14ac:dyDescent="0.2">
      <c r="M358" s="34"/>
      <c r="N358" s="34"/>
      <c r="AB358" s="25"/>
      <c r="AC358" s="25"/>
      <c r="AD358" s="25"/>
      <c r="AE358" s="25"/>
    </row>
    <row r="359" spans="13:31" x14ac:dyDescent="0.2">
      <c r="M359" s="34"/>
      <c r="N359" s="34"/>
      <c r="AB359" s="25"/>
      <c r="AC359" s="25"/>
      <c r="AD359" s="25"/>
      <c r="AE359" s="25"/>
    </row>
    <row r="360" spans="13:31" x14ac:dyDescent="0.2">
      <c r="M360" s="34"/>
      <c r="N360" s="34"/>
      <c r="AB360" s="25"/>
      <c r="AC360" s="25"/>
      <c r="AD360" s="25"/>
      <c r="AE360" s="25"/>
    </row>
    <row r="361" spans="13:31" x14ac:dyDescent="0.2">
      <c r="M361" s="34"/>
      <c r="N361" s="34"/>
      <c r="AB361" s="25"/>
      <c r="AC361" s="25"/>
      <c r="AD361" s="25"/>
      <c r="AE361" s="25"/>
    </row>
    <row r="362" spans="13:31" x14ac:dyDescent="0.2">
      <c r="M362" s="34"/>
      <c r="N362" s="34"/>
      <c r="AB362" s="25"/>
      <c r="AC362" s="25"/>
      <c r="AD362" s="25"/>
      <c r="AE362" s="25"/>
    </row>
    <row r="363" spans="13:31" x14ac:dyDescent="0.2">
      <c r="M363" s="34"/>
      <c r="N363" s="34"/>
      <c r="AB363" s="25"/>
      <c r="AC363" s="25"/>
      <c r="AD363" s="25"/>
      <c r="AE363" s="25"/>
    </row>
    <row r="364" spans="13:31" x14ac:dyDescent="0.2">
      <c r="M364" s="34"/>
      <c r="N364" s="34"/>
      <c r="AB364" s="25"/>
      <c r="AC364" s="25"/>
      <c r="AD364" s="25"/>
      <c r="AE364" s="25"/>
    </row>
    <row r="365" spans="13:31" x14ac:dyDescent="0.2">
      <c r="M365" s="34"/>
      <c r="N365" s="34"/>
      <c r="AB365" s="25"/>
      <c r="AC365" s="25"/>
      <c r="AD365" s="25"/>
      <c r="AE365" s="25"/>
    </row>
    <row r="366" spans="13:31" x14ac:dyDescent="0.2">
      <c r="M366" s="34"/>
      <c r="N366" s="34"/>
      <c r="AB366" s="25"/>
      <c r="AC366" s="25"/>
      <c r="AD366" s="25"/>
      <c r="AE366" s="25"/>
    </row>
    <row r="367" spans="13:31" x14ac:dyDescent="0.2">
      <c r="M367" s="34"/>
      <c r="N367" s="34"/>
      <c r="AB367" s="25"/>
      <c r="AC367" s="25"/>
      <c r="AD367" s="25"/>
      <c r="AE367" s="25"/>
    </row>
    <row r="368" spans="13:31" x14ac:dyDescent="0.2">
      <c r="M368" s="34"/>
      <c r="N368" s="34"/>
      <c r="AB368" s="25"/>
      <c r="AC368" s="25"/>
      <c r="AD368" s="25"/>
      <c r="AE368" s="25"/>
    </row>
    <row r="369" spans="13:31" x14ac:dyDescent="0.2">
      <c r="M369" s="34"/>
      <c r="N369" s="34"/>
      <c r="AB369" s="25"/>
      <c r="AC369" s="25"/>
      <c r="AD369" s="25"/>
      <c r="AE369" s="25"/>
    </row>
    <row r="370" spans="13:31" x14ac:dyDescent="0.2">
      <c r="M370" s="34"/>
      <c r="N370" s="34"/>
      <c r="AB370" s="25"/>
      <c r="AC370" s="25"/>
      <c r="AD370" s="25"/>
      <c r="AE370" s="25"/>
    </row>
    <row r="371" spans="13:31" x14ac:dyDescent="0.2">
      <c r="M371" s="34"/>
      <c r="N371" s="34"/>
      <c r="AB371" s="25"/>
      <c r="AC371" s="25"/>
      <c r="AD371" s="25"/>
      <c r="AE371" s="25"/>
    </row>
    <row r="372" spans="13:31" x14ac:dyDescent="0.2">
      <c r="M372" s="34"/>
      <c r="N372" s="34"/>
      <c r="AB372" s="25"/>
      <c r="AC372" s="25"/>
      <c r="AD372" s="25"/>
      <c r="AE372" s="25"/>
    </row>
    <row r="373" spans="13:31" x14ac:dyDescent="0.2">
      <c r="M373" s="34"/>
      <c r="N373" s="34"/>
      <c r="AB373" s="25"/>
      <c r="AC373" s="25"/>
      <c r="AD373" s="25"/>
      <c r="AE373" s="25"/>
    </row>
    <row r="374" spans="13:31" x14ac:dyDescent="0.2">
      <c r="M374" s="34"/>
      <c r="N374" s="34"/>
      <c r="AB374" s="25"/>
      <c r="AC374" s="25"/>
      <c r="AD374" s="25"/>
      <c r="AE374" s="25"/>
    </row>
    <row r="375" spans="13:31" x14ac:dyDescent="0.2">
      <c r="M375" s="34"/>
      <c r="N375" s="34"/>
      <c r="AB375" s="25"/>
      <c r="AC375" s="25"/>
      <c r="AD375" s="25"/>
      <c r="AE375" s="25"/>
    </row>
    <row r="376" spans="13:31" x14ac:dyDescent="0.2">
      <c r="M376" s="34"/>
      <c r="N376" s="34"/>
      <c r="AB376" s="25"/>
      <c r="AC376" s="25"/>
      <c r="AD376" s="25"/>
      <c r="AE376" s="25"/>
    </row>
    <row r="377" spans="13:31" x14ac:dyDescent="0.2">
      <c r="M377" s="34"/>
      <c r="N377" s="34"/>
      <c r="AB377" s="25"/>
      <c r="AC377" s="25"/>
      <c r="AD377" s="25"/>
      <c r="AE377" s="25"/>
    </row>
    <row r="378" spans="13:31" x14ac:dyDescent="0.2">
      <c r="M378" s="34"/>
      <c r="N378" s="34"/>
      <c r="AB378" s="25"/>
      <c r="AC378" s="25"/>
      <c r="AD378" s="25"/>
      <c r="AE378" s="25"/>
    </row>
    <row r="379" spans="13:31" x14ac:dyDescent="0.2">
      <c r="M379" s="34"/>
      <c r="N379" s="34"/>
      <c r="AB379" s="25"/>
      <c r="AC379" s="25"/>
      <c r="AD379" s="25"/>
      <c r="AE379" s="25"/>
    </row>
    <row r="380" spans="13:31" x14ac:dyDescent="0.2">
      <c r="M380" s="34"/>
      <c r="N380" s="34"/>
      <c r="AB380" s="25"/>
      <c r="AC380" s="25"/>
      <c r="AD380" s="25"/>
      <c r="AE380" s="25"/>
    </row>
    <row r="381" spans="13:31" x14ac:dyDescent="0.2">
      <c r="M381" s="34"/>
      <c r="N381" s="34"/>
      <c r="AB381" s="25"/>
      <c r="AC381" s="25"/>
      <c r="AD381" s="25"/>
      <c r="AE381" s="25"/>
    </row>
    <row r="382" spans="13:31" x14ac:dyDescent="0.2">
      <c r="M382" s="34"/>
      <c r="N382" s="34"/>
      <c r="AB382" s="25"/>
      <c r="AC382" s="25"/>
      <c r="AD382" s="25"/>
      <c r="AE382" s="25"/>
    </row>
    <row r="383" spans="13:31" x14ac:dyDescent="0.2">
      <c r="M383" s="34"/>
      <c r="N383" s="34"/>
      <c r="AB383" s="25"/>
      <c r="AC383" s="25"/>
      <c r="AD383" s="25"/>
      <c r="AE383" s="25"/>
    </row>
    <row r="384" spans="13:31" x14ac:dyDescent="0.2">
      <c r="M384" s="34"/>
      <c r="N384" s="34"/>
      <c r="AB384" s="25"/>
      <c r="AC384" s="25"/>
      <c r="AD384" s="25"/>
      <c r="AE384" s="25"/>
    </row>
    <row r="385" spans="13:31" x14ac:dyDescent="0.2">
      <c r="M385" s="34"/>
      <c r="N385" s="34"/>
      <c r="AB385" s="25"/>
      <c r="AC385" s="25"/>
      <c r="AD385" s="25"/>
      <c r="AE385" s="25"/>
    </row>
    <row r="386" spans="13:31" x14ac:dyDescent="0.2">
      <c r="M386" s="34"/>
      <c r="N386" s="34"/>
      <c r="AB386" s="25"/>
      <c r="AC386" s="25"/>
      <c r="AD386" s="25"/>
      <c r="AE386" s="25"/>
    </row>
    <row r="387" spans="13:31" x14ac:dyDescent="0.2">
      <c r="M387" s="34"/>
      <c r="N387" s="34"/>
      <c r="AB387" s="25"/>
      <c r="AC387" s="25"/>
      <c r="AD387" s="25"/>
      <c r="AE387" s="25"/>
    </row>
    <row r="388" spans="13:31" x14ac:dyDescent="0.2">
      <c r="M388" s="34"/>
      <c r="N388" s="34"/>
      <c r="AB388" s="25"/>
      <c r="AC388" s="25"/>
      <c r="AD388" s="25"/>
      <c r="AE388" s="25"/>
    </row>
    <row r="389" spans="13:31" x14ac:dyDescent="0.2">
      <c r="M389" s="34"/>
      <c r="N389" s="34"/>
      <c r="AB389" s="25"/>
      <c r="AC389" s="25"/>
      <c r="AD389" s="25"/>
      <c r="AE389" s="25"/>
    </row>
    <row r="390" spans="13:31" x14ac:dyDescent="0.2">
      <c r="M390" s="34"/>
      <c r="N390" s="34"/>
      <c r="AB390" s="25"/>
      <c r="AC390" s="25"/>
      <c r="AD390" s="25"/>
      <c r="AE390" s="25"/>
    </row>
    <row r="391" spans="13:31" x14ac:dyDescent="0.2">
      <c r="M391" s="34"/>
      <c r="N391" s="34"/>
      <c r="AB391" s="25"/>
      <c r="AC391" s="25"/>
      <c r="AD391" s="25"/>
      <c r="AE391" s="25"/>
    </row>
    <row r="392" spans="13:31" x14ac:dyDescent="0.2">
      <c r="M392" s="34"/>
      <c r="N392" s="34"/>
      <c r="AB392" s="25"/>
      <c r="AC392" s="25"/>
      <c r="AD392" s="25"/>
      <c r="AE392" s="25"/>
    </row>
    <row r="393" spans="13:31" x14ac:dyDescent="0.2">
      <c r="M393" s="34"/>
      <c r="N393" s="34"/>
      <c r="AB393" s="25"/>
      <c r="AC393" s="25"/>
      <c r="AD393" s="25"/>
      <c r="AE393" s="25"/>
    </row>
    <row r="394" spans="13:31" x14ac:dyDescent="0.2">
      <c r="M394" s="34"/>
      <c r="N394" s="34"/>
      <c r="AB394" s="25"/>
      <c r="AC394" s="25"/>
      <c r="AD394" s="25"/>
      <c r="AE394" s="25"/>
    </row>
    <row r="395" spans="13:31" x14ac:dyDescent="0.2">
      <c r="M395" s="34"/>
      <c r="N395" s="34"/>
      <c r="AB395" s="25"/>
      <c r="AC395" s="25"/>
      <c r="AD395" s="25"/>
      <c r="AE395" s="25"/>
    </row>
    <row r="396" spans="13:31" x14ac:dyDescent="0.2">
      <c r="M396" s="34"/>
      <c r="N396" s="34"/>
      <c r="AB396" s="25"/>
      <c r="AC396" s="25"/>
      <c r="AD396" s="25"/>
      <c r="AE396" s="25"/>
    </row>
    <row r="397" spans="13:31" x14ac:dyDescent="0.2">
      <c r="M397" s="34"/>
      <c r="N397" s="34"/>
      <c r="AB397" s="25"/>
      <c r="AC397" s="25"/>
      <c r="AD397" s="25"/>
      <c r="AE397" s="25"/>
    </row>
    <row r="398" spans="13:31" x14ac:dyDescent="0.2">
      <c r="M398" s="34"/>
      <c r="N398" s="34"/>
      <c r="AB398" s="25"/>
      <c r="AC398" s="25"/>
      <c r="AD398" s="25"/>
      <c r="AE398" s="25"/>
    </row>
    <row r="399" spans="13:31" x14ac:dyDescent="0.2">
      <c r="M399" s="34"/>
      <c r="N399" s="34"/>
      <c r="AB399" s="25"/>
      <c r="AC399" s="25"/>
      <c r="AD399" s="25"/>
      <c r="AE399" s="25"/>
    </row>
    <row r="400" spans="13:31" x14ac:dyDescent="0.2">
      <c r="M400" s="34"/>
      <c r="N400" s="34"/>
      <c r="AB400" s="25"/>
      <c r="AC400" s="25"/>
      <c r="AD400" s="25"/>
      <c r="AE400" s="25"/>
    </row>
    <row r="401" spans="13:31" x14ac:dyDescent="0.2">
      <c r="M401" s="34"/>
      <c r="N401" s="34"/>
      <c r="AB401" s="25"/>
      <c r="AC401" s="25"/>
      <c r="AD401" s="25"/>
      <c r="AE401" s="25"/>
    </row>
    <row r="402" spans="13:31" x14ac:dyDescent="0.2">
      <c r="M402" s="34"/>
      <c r="N402" s="34"/>
      <c r="AB402" s="25"/>
      <c r="AC402" s="25"/>
      <c r="AD402" s="25"/>
      <c r="AE402" s="25"/>
    </row>
    <row r="403" spans="13:31" x14ac:dyDescent="0.2">
      <c r="M403" s="34"/>
      <c r="N403" s="34"/>
      <c r="AB403" s="25"/>
      <c r="AC403" s="25"/>
      <c r="AD403" s="25"/>
      <c r="AE403" s="25"/>
    </row>
    <row r="404" spans="13:31" x14ac:dyDescent="0.2">
      <c r="M404" s="34"/>
      <c r="N404" s="34"/>
      <c r="AB404" s="25"/>
      <c r="AC404" s="25"/>
      <c r="AD404" s="25"/>
      <c r="AE404" s="25"/>
    </row>
    <row r="405" spans="13:31" x14ac:dyDescent="0.2">
      <c r="M405" s="34"/>
      <c r="N405" s="34"/>
      <c r="AB405" s="25"/>
      <c r="AC405" s="25"/>
      <c r="AD405" s="25"/>
      <c r="AE405" s="25"/>
    </row>
    <row r="406" spans="13:31" x14ac:dyDescent="0.2">
      <c r="M406" s="34"/>
      <c r="N406" s="34"/>
      <c r="AB406" s="25"/>
      <c r="AC406" s="25"/>
      <c r="AD406" s="25"/>
      <c r="AE406" s="25"/>
    </row>
    <row r="407" spans="13:31" x14ac:dyDescent="0.2">
      <c r="M407" s="34"/>
      <c r="N407" s="34"/>
      <c r="AB407" s="25"/>
      <c r="AC407" s="25"/>
      <c r="AD407" s="25"/>
      <c r="AE407" s="25"/>
    </row>
    <row r="408" spans="13:31" x14ac:dyDescent="0.2">
      <c r="M408" s="34"/>
      <c r="N408" s="34"/>
      <c r="AB408" s="25"/>
      <c r="AC408" s="25"/>
      <c r="AD408" s="25"/>
      <c r="AE408" s="25"/>
    </row>
    <row r="409" spans="13:31" x14ac:dyDescent="0.2">
      <c r="M409" s="34"/>
      <c r="N409" s="34"/>
      <c r="AB409" s="25"/>
      <c r="AC409" s="25"/>
      <c r="AD409" s="25"/>
      <c r="AE409" s="25"/>
    </row>
    <row r="410" spans="13:31" x14ac:dyDescent="0.2">
      <c r="M410" s="34"/>
      <c r="N410" s="34"/>
      <c r="AB410" s="25"/>
      <c r="AC410" s="25"/>
      <c r="AD410" s="25"/>
      <c r="AE410" s="25"/>
    </row>
    <row r="411" spans="13:31" x14ac:dyDescent="0.2">
      <c r="M411" s="34"/>
      <c r="N411" s="34"/>
      <c r="AB411" s="25"/>
      <c r="AC411" s="25"/>
      <c r="AD411" s="25"/>
      <c r="AE411" s="25"/>
    </row>
    <row r="412" spans="13:31" x14ac:dyDescent="0.2">
      <c r="M412" s="34"/>
      <c r="N412" s="34"/>
      <c r="AB412" s="25"/>
      <c r="AC412" s="25"/>
      <c r="AD412" s="25"/>
      <c r="AE412" s="25"/>
    </row>
    <row r="413" spans="13:31" x14ac:dyDescent="0.2">
      <c r="M413" s="34"/>
      <c r="N413" s="34"/>
      <c r="AB413" s="25"/>
      <c r="AC413" s="25"/>
      <c r="AD413" s="25"/>
      <c r="AE413" s="25"/>
    </row>
    <row r="414" spans="13:31" x14ac:dyDescent="0.2">
      <c r="M414" s="34"/>
      <c r="N414" s="34"/>
      <c r="AB414" s="25"/>
      <c r="AC414" s="25"/>
      <c r="AD414" s="25"/>
      <c r="AE414" s="25"/>
    </row>
    <row r="415" spans="13:31" x14ac:dyDescent="0.2">
      <c r="M415" s="34"/>
      <c r="N415" s="34"/>
      <c r="AB415" s="25"/>
      <c r="AC415" s="25"/>
      <c r="AD415" s="25"/>
      <c r="AE415" s="25"/>
    </row>
    <row r="416" spans="13:31" x14ac:dyDescent="0.2">
      <c r="M416" s="34"/>
      <c r="N416" s="34"/>
      <c r="AB416" s="25"/>
      <c r="AC416" s="25"/>
      <c r="AD416" s="25"/>
      <c r="AE416" s="25"/>
    </row>
    <row r="417" spans="13:31" x14ac:dyDescent="0.2">
      <c r="M417" s="34"/>
      <c r="N417" s="34"/>
      <c r="AB417" s="25"/>
      <c r="AC417" s="25"/>
      <c r="AD417" s="25"/>
      <c r="AE417" s="25"/>
    </row>
    <row r="418" spans="13:31" x14ac:dyDescent="0.2">
      <c r="M418" s="34"/>
      <c r="N418" s="34"/>
      <c r="AB418" s="25"/>
      <c r="AC418" s="25"/>
      <c r="AD418" s="25"/>
      <c r="AE418" s="25"/>
    </row>
    <row r="419" spans="13:31" x14ac:dyDescent="0.2">
      <c r="M419" s="34"/>
      <c r="N419" s="34"/>
      <c r="AB419" s="25"/>
      <c r="AC419" s="25"/>
      <c r="AD419" s="25"/>
      <c r="AE419" s="25"/>
    </row>
    <row r="420" spans="13:31" x14ac:dyDescent="0.2">
      <c r="M420" s="34"/>
      <c r="N420" s="34"/>
      <c r="AB420" s="25"/>
      <c r="AC420" s="25"/>
      <c r="AD420" s="25"/>
      <c r="AE420" s="25"/>
    </row>
    <row r="421" spans="13:31" x14ac:dyDescent="0.2">
      <c r="M421" s="34"/>
      <c r="N421" s="34"/>
      <c r="AB421" s="25"/>
      <c r="AC421" s="25"/>
      <c r="AD421" s="25"/>
      <c r="AE421" s="25"/>
    </row>
    <row r="422" spans="13:31" x14ac:dyDescent="0.2">
      <c r="M422" s="34"/>
      <c r="N422" s="34"/>
      <c r="AB422" s="25"/>
      <c r="AC422" s="25"/>
      <c r="AD422" s="25"/>
      <c r="AE422" s="25"/>
    </row>
    <row r="423" spans="13:31" x14ac:dyDescent="0.2">
      <c r="M423" s="34"/>
      <c r="N423" s="34"/>
      <c r="AB423" s="25"/>
      <c r="AC423" s="25"/>
      <c r="AD423" s="25"/>
      <c r="AE423" s="25"/>
    </row>
    <row r="424" spans="13:31" x14ac:dyDescent="0.2">
      <c r="M424" s="34"/>
      <c r="N424" s="34"/>
      <c r="AB424" s="25"/>
      <c r="AC424" s="25"/>
      <c r="AD424" s="25"/>
      <c r="AE424" s="25"/>
    </row>
    <row r="425" spans="13:31" x14ac:dyDescent="0.2">
      <c r="M425" s="34"/>
      <c r="N425" s="34"/>
      <c r="AB425" s="25"/>
      <c r="AC425" s="25"/>
      <c r="AD425" s="25"/>
      <c r="AE425" s="25"/>
    </row>
    <row r="426" spans="13:31" x14ac:dyDescent="0.2">
      <c r="M426" s="34"/>
      <c r="N426" s="34"/>
      <c r="AB426" s="25"/>
      <c r="AC426" s="25"/>
      <c r="AD426" s="25"/>
      <c r="AE426" s="25"/>
    </row>
    <row r="427" spans="13:31" x14ac:dyDescent="0.2">
      <c r="M427" s="34"/>
      <c r="N427" s="34"/>
      <c r="AB427" s="25"/>
      <c r="AC427" s="25"/>
      <c r="AD427" s="25"/>
      <c r="AE427" s="25"/>
    </row>
    <row r="428" spans="13:31" x14ac:dyDescent="0.2">
      <c r="M428" s="34"/>
      <c r="N428" s="34"/>
      <c r="AB428" s="25"/>
      <c r="AC428" s="25"/>
      <c r="AD428" s="25"/>
      <c r="AE428" s="25"/>
    </row>
    <row r="429" spans="13:31" x14ac:dyDescent="0.2">
      <c r="M429" s="34"/>
      <c r="N429" s="34"/>
      <c r="AB429" s="25"/>
      <c r="AC429" s="25"/>
      <c r="AD429" s="25"/>
      <c r="AE429" s="25"/>
    </row>
    <row r="430" spans="13:31" x14ac:dyDescent="0.2">
      <c r="M430" s="34"/>
      <c r="N430" s="34"/>
      <c r="AB430" s="25"/>
      <c r="AC430" s="25"/>
      <c r="AD430" s="25"/>
      <c r="AE430" s="25"/>
    </row>
    <row r="431" spans="13:31" x14ac:dyDescent="0.2">
      <c r="M431" s="34"/>
      <c r="N431" s="34"/>
      <c r="AB431" s="25"/>
      <c r="AC431" s="25"/>
      <c r="AD431" s="25"/>
      <c r="AE431" s="25"/>
    </row>
    <row r="432" spans="13:31" x14ac:dyDescent="0.2">
      <c r="M432" s="34"/>
      <c r="N432" s="34"/>
      <c r="AB432" s="25"/>
      <c r="AC432" s="25"/>
      <c r="AD432" s="25"/>
      <c r="AE432" s="25"/>
    </row>
    <row r="433" spans="13:31" x14ac:dyDescent="0.2">
      <c r="M433" s="34"/>
      <c r="N433" s="34"/>
      <c r="AB433" s="25"/>
      <c r="AC433" s="25"/>
      <c r="AD433" s="25"/>
      <c r="AE433" s="25"/>
    </row>
    <row r="434" spans="13:31" x14ac:dyDescent="0.2">
      <c r="M434" s="34"/>
      <c r="N434" s="34"/>
      <c r="AB434" s="25"/>
      <c r="AC434" s="25"/>
      <c r="AD434" s="25"/>
      <c r="AE434" s="25"/>
    </row>
    <row r="435" spans="13:31" x14ac:dyDescent="0.2">
      <c r="M435" s="34"/>
      <c r="N435" s="34"/>
      <c r="AB435" s="25"/>
      <c r="AC435" s="25"/>
      <c r="AD435" s="25"/>
      <c r="AE435" s="25"/>
    </row>
    <row r="436" spans="13:31" x14ac:dyDescent="0.2">
      <c r="M436" s="34"/>
      <c r="N436" s="34"/>
      <c r="AB436" s="25"/>
      <c r="AC436" s="25"/>
      <c r="AD436" s="25"/>
      <c r="AE436" s="25"/>
    </row>
    <row r="437" spans="13:31" x14ac:dyDescent="0.2">
      <c r="M437" s="34"/>
      <c r="N437" s="34"/>
      <c r="AB437" s="25"/>
      <c r="AC437" s="25"/>
      <c r="AD437" s="25"/>
      <c r="AE437" s="25"/>
    </row>
    <row r="438" spans="13:31" x14ac:dyDescent="0.2">
      <c r="M438" s="34"/>
      <c r="N438" s="34"/>
      <c r="AB438" s="25"/>
      <c r="AC438" s="25"/>
      <c r="AD438" s="25"/>
      <c r="AE438" s="25"/>
    </row>
    <row r="439" spans="13:31" x14ac:dyDescent="0.2">
      <c r="M439" s="34"/>
      <c r="N439" s="34"/>
      <c r="AB439" s="25"/>
      <c r="AC439" s="25"/>
      <c r="AD439" s="25"/>
      <c r="AE439" s="25"/>
    </row>
    <row r="440" spans="13:31" x14ac:dyDescent="0.2">
      <c r="M440" s="34"/>
      <c r="N440" s="34"/>
      <c r="AB440" s="25"/>
      <c r="AC440" s="25"/>
      <c r="AD440" s="25"/>
      <c r="AE440" s="25"/>
    </row>
    <row r="441" spans="13:31" x14ac:dyDescent="0.2">
      <c r="M441" s="34"/>
      <c r="N441" s="34"/>
      <c r="AB441" s="25"/>
      <c r="AC441" s="25"/>
      <c r="AD441" s="25"/>
      <c r="AE441" s="25"/>
    </row>
    <row r="442" spans="13:31" x14ac:dyDescent="0.2">
      <c r="M442" s="34"/>
      <c r="N442" s="34"/>
      <c r="AB442" s="25"/>
      <c r="AC442" s="25"/>
      <c r="AD442" s="25"/>
      <c r="AE442" s="25"/>
    </row>
    <row r="443" spans="13:31" x14ac:dyDescent="0.2">
      <c r="M443" s="34"/>
      <c r="N443" s="34"/>
      <c r="AB443" s="25"/>
      <c r="AC443" s="25"/>
      <c r="AD443" s="25"/>
      <c r="AE443" s="25"/>
    </row>
    <row r="444" spans="13:31" x14ac:dyDescent="0.2">
      <c r="M444" s="34"/>
      <c r="N444" s="34"/>
      <c r="AB444" s="25"/>
      <c r="AC444" s="25"/>
      <c r="AD444" s="25"/>
      <c r="AE444" s="25"/>
    </row>
    <row r="445" spans="13:31" x14ac:dyDescent="0.2">
      <c r="M445" s="34"/>
      <c r="N445" s="34"/>
      <c r="AB445" s="25"/>
      <c r="AC445" s="25"/>
      <c r="AD445" s="25"/>
      <c r="AE445" s="25"/>
    </row>
    <row r="446" spans="13:31" x14ac:dyDescent="0.2">
      <c r="M446" s="34"/>
      <c r="N446" s="34"/>
      <c r="AB446" s="25"/>
      <c r="AC446" s="25"/>
      <c r="AD446" s="25"/>
      <c r="AE446" s="25"/>
    </row>
    <row r="447" spans="13:31" x14ac:dyDescent="0.2">
      <c r="M447" s="34"/>
      <c r="N447" s="34"/>
      <c r="AB447" s="25"/>
      <c r="AC447" s="25"/>
      <c r="AD447" s="25"/>
      <c r="AE447" s="25"/>
    </row>
    <row r="448" spans="13:31" x14ac:dyDescent="0.2">
      <c r="M448" s="34"/>
      <c r="N448" s="34"/>
      <c r="AB448" s="25"/>
      <c r="AC448" s="25"/>
      <c r="AD448" s="25"/>
      <c r="AE448" s="25"/>
    </row>
    <row r="449" spans="13:31" x14ac:dyDescent="0.2">
      <c r="M449" s="34"/>
      <c r="N449" s="34"/>
      <c r="AB449" s="25"/>
      <c r="AC449" s="25"/>
      <c r="AD449" s="25"/>
      <c r="AE449" s="25"/>
    </row>
    <row r="450" spans="13:31" x14ac:dyDescent="0.2">
      <c r="M450" s="34"/>
      <c r="N450" s="34"/>
      <c r="AB450" s="25"/>
      <c r="AC450" s="25"/>
      <c r="AD450" s="25"/>
      <c r="AE450" s="25"/>
    </row>
    <row r="451" spans="13:31" x14ac:dyDescent="0.2">
      <c r="M451" s="34"/>
      <c r="N451" s="34"/>
      <c r="AB451" s="25"/>
      <c r="AC451" s="25"/>
      <c r="AD451" s="25"/>
      <c r="AE451" s="25"/>
    </row>
    <row r="452" spans="13:31" x14ac:dyDescent="0.2">
      <c r="M452" s="34"/>
      <c r="N452" s="34"/>
      <c r="AB452" s="25"/>
      <c r="AC452" s="25"/>
      <c r="AD452" s="25"/>
      <c r="AE452" s="25"/>
    </row>
    <row r="453" spans="13:31" x14ac:dyDescent="0.2">
      <c r="M453" s="34"/>
      <c r="N453" s="34"/>
      <c r="AB453" s="25"/>
      <c r="AC453" s="25"/>
      <c r="AD453" s="25"/>
      <c r="AE453" s="25"/>
    </row>
    <row r="454" spans="13:31" x14ac:dyDescent="0.2">
      <c r="M454" s="34"/>
      <c r="N454" s="34"/>
      <c r="AB454" s="25"/>
      <c r="AC454" s="25"/>
      <c r="AD454" s="25"/>
      <c r="AE454" s="25"/>
    </row>
    <row r="455" spans="13:31" x14ac:dyDescent="0.2">
      <c r="M455" s="34"/>
      <c r="N455" s="34"/>
      <c r="AB455" s="25"/>
      <c r="AC455" s="25"/>
      <c r="AD455" s="25"/>
      <c r="AE455" s="25"/>
    </row>
    <row r="456" spans="13:31" x14ac:dyDescent="0.2">
      <c r="M456" s="34"/>
      <c r="N456" s="34"/>
      <c r="AB456" s="25"/>
      <c r="AC456" s="25"/>
      <c r="AD456" s="25"/>
      <c r="AE456" s="25"/>
    </row>
    <row r="457" spans="13:31" x14ac:dyDescent="0.2">
      <c r="M457" s="34"/>
      <c r="N457" s="34"/>
      <c r="AB457" s="25"/>
      <c r="AC457" s="25"/>
      <c r="AD457" s="25"/>
      <c r="AE457" s="25"/>
    </row>
    <row r="458" spans="13:31" x14ac:dyDescent="0.2">
      <c r="M458" s="34"/>
      <c r="N458" s="34"/>
      <c r="AB458" s="25"/>
      <c r="AC458" s="25"/>
      <c r="AD458" s="25"/>
      <c r="AE458" s="25"/>
    </row>
    <row r="459" spans="13:31" x14ac:dyDescent="0.2">
      <c r="M459" s="34"/>
      <c r="N459" s="34"/>
      <c r="AB459" s="25"/>
      <c r="AC459" s="25"/>
      <c r="AD459" s="25"/>
      <c r="AE459" s="25"/>
    </row>
    <row r="460" spans="13:31" x14ac:dyDescent="0.2">
      <c r="M460" s="34"/>
      <c r="N460" s="34"/>
      <c r="AB460" s="25"/>
      <c r="AC460" s="25"/>
      <c r="AD460" s="25"/>
      <c r="AE460" s="25"/>
    </row>
    <row r="461" spans="13:31" x14ac:dyDescent="0.2">
      <c r="M461" s="34"/>
      <c r="N461" s="34"/>
      <c r="AB461" s="25"/>
      <c r="AC461" s="25"/>
      <c r="AD461" s="25"/>
      <c r="AE461" s="25"/>
    </row>
    <row r="462" spans="13:31" x14ac:dyDescent="0.2">
      <c r="M462" s="34"/>
      <c r="N462" s="34"/>
      <c r="AB462" s="25"/>
      <c r="AC462" s="25"/>
      <c r="AD462" s="25"/>
      <c r="AE462" s="25"/>
    </row>
    <row r="463" spans="13:31" x14ac:dyDescent="0.2">
      <c r="M463" s="34"/>
      <c r="N463" s="34"/>
      <c r="AB463" s="25"/>
      <c r="AC463" s="25"/>
      <c r="AD463" s="25"/>
      <c r="AE463" s="25"/>
    </row>
    <row r="464" spans="13:31" x14ac:dyDescent="0.2">
      <c r="M464" s="34"/>
      <c r="N464" s="34"/>
      <c r="AB464" s="25"/>
      <c r="AC464" s="25"/>
      <c r="AD464" s="25"/>
      <c r="AE464" s="25"/>
    </row>
    <row r="465" spans="13:31" x14ac:dyDescent="0.2">
      <c r="M465" s="34"/>
      <c r="N465" s="34"/>
      <c r="AB465" s="25"/>
      <c r="AC465" s="25"/>
      <c r="AD465" s="25"/>
      <c r="AE465" s="25"/>
    </row>
    <row r="466" spans="13:31" x14ac:dyDescent="0.2">
      <c r="M466" s="34"/>
      <c r="N466" s="34"/>
      <c r="AB466" s="25"/>
      <c r="AC466" s="25"/>
      <c r="AD466" s="25"/>
      <c r="AE466" s="25"/>
    </row>
    <row r="467" spans="13:31" x14ac:dyDescent="0.2">
      <c r="M467" s="34"/>
      <c r="N467" s="34"/>
      <c r="AB467" s="25"/>
      <c r="AC467" s="25"/>
      <c r="AD467" s="25"/>
      <c r="AE467" s="25"/>
    </row>
    <row r="468" spans="13:31" x14ac:dyDescent="0.2">
      <c r="M468" s="34"/>
      <c r="N468" s="34"/>
      <c r="AB468" s="25"/>
      <c r="AC468" s="25"/>
      <c r="AD468" s="25"/>
      <c r="AE468" s="25"/>
    </row>
    <row r="469" spans="13:31" x14ac:dyDescent="0.2">
      <c r="M469" s="34"/>
      <c r="N469" s="34"/>
      <c r="AB469" s="25"/>
      <c r="AC469" s="25"/>
      <c r="AD469" s="25"/>
      <c r="AE469" s="25"/>
    </row>
    <row r="470" spans="13:31" x14ac:dyDescent="0.2">
      <c r="M470" s="34"/>
      <c r="N470" s="34"/>
      <c r="AB470" s="25"/>
      <c r="AC470" s="25"/>
      <c r="AD470" s="25"/>
      <c r="AE470" s="25"/>
    </row>
    <row r="471" spans="13:31" x14ac:dyDescent="0.2">
      <c r="M471" s="34"/>
      <c r="N471" s="34"/>
      <c r="AB471" s="25"/>
      <c r="AC471" s="25"/>
      <c r="AD471" s="25"/>
      <c r="AE471" s="25"/>
    </row>
    <row r="472" spans="13:31" x14ac:dyDescent="0.2">
      <c r="M472" s="34"/>
      <c r="N472" s="34"/>
      <c r="AB472" s="25"/>
      <c r="AC472" s="25"/>
      <c r="AD472" s="25"/>
      <c r="AE472" s="25"/>
    </row>
    <row r="473" spans="13:31" x14ac:dyDescent="0.2">
      <c r="M473" s="34"/>
      <c r="N473" s="34"/>
      <c r="AB473" s="25"/>
      <c r="AC473" s="25"/>
      <c r="AD473" s="25"/>
      <c r="AE473" s="25"/>
    </row>
    <row r="474" spans="13:31" x14ac:dyDescent="0.2">
      <c r="M474" s="34"/>
      <c r="N474" s="34"/>
      <c r="AB474" s="25"/>
      <c r="AC474" s="25"/>
      <c r="AD474" s="25"/>
      <c r="AE474" s="25"/>
    </row>
    <row r="475" spans="13:31" x14ac:dyDescent="0.2">
      <c r="M475" s="34"/>
      <c r="N475" s="34"/>
      <c r="AB475" s="25"/>
      <c r="AC475" s="25"/>
      <c r="AD475" s="25"/>
      <c r="AE475" s="25"/>
    </row>
    <row r="476" spans="13:31" x14ac:dyDescent="0.2">
      <c r="M476" s="34"/>
      <c r="N476" s="34"/>
      <c r="AB476" s="25"/>
      <c r="AC476" s="25"/>
      <c r="AD476" s="25"/>
      <c r="AE476" s="25"/>
    </row>
    <row r="477" spans="13:31" x14ac:dyDescent="0.2">
      <c r="M477" s="34"/>
      <c r="N477" s="34"/>
      <c r="AB477" s="25"/>
      <c r="AC477" s="25"/>
      <c r="AD477" s="25"/>
      <c r="AE477" s="25"/>
    </row>
    <row r="478" spans="13:31" x14ac:dyDescent="0.2">
      <c r="M478" s="34"/>
      <c r="N478" s="34"/>
      <c r="AB478" s="25"/>
      <c r="AC478" s="25"/>
      <c r="AD478" s="25"/>
      <c r="AE478" s="25"/>
    </row>
    <row r="479" spans="13:31" x14ac:dyDescent="0.2">
      <c r="M479" s="34"/>
      <c r="N479" s="34"/>
      <c r="AB479" s="25"/>
      <c r="AC479" s="25"/>
      <c r="AD479" s="25"/>
      <c r="AE479" s="25"/>
    </row>
    <row r="480" spans="13:31" x14ac:dyDescent="0.2">
      <c r="M480" s="34"/>
      <c r="N480" s="34"/>
      <c r="AB480" s="25"/>
      <c r="AC480" s="25"/>
      <c r="AD480" s="25"/>
      <c r="AE480" s="25"/>
    </row>
    <row r="481" spans="13:31" x14ac:dyDescent="0.2">
      <c r="M481" s="34"/>
      <c r="N481" s="34"/>
      <c r="AB481" s="25"/>
      <c r="AC481" s="25"/>
      <c r="AD481" s="25"/>
      <c r="AE481" s="25"/>
    </row>
    <row r="482" spans="13:31" x14ac:dyDescent="0.2">
      <c r="M482" s="34"/>
      <c r="N482" s="34"/>
      <c r="AB482" s="25"/>
      <c r="AC482" s="25"/>
      <c r="AD482" s="25"/>
      <c r="AE482" s="25"/>
    </row>
    <row r="483" spans="13:31" x14ac:dyDescent="0.2">
      <c r="M483" s="34"/>
      <c r="N483" s="34"/>
      <c r="AB483" s="25"/>
      <c r="AC483" s="25"/>
      <c r="AD483" s="25"/>
      <c r="AE483" s="25"/>
    </row>
    <row r="484" spans="13:31" x14ac:dyDescent="0.2">
      <c r="M484" s="34"/>
      <c r="N484" s="34"/>
      <c r="AB484" s="25"/>
      <c r="AC484" s="25"/>
      <c r="AD484" s="25"/>
      <c r="AE484" s="25"/>
    </row>
    <row r="485" spans="13:31" x14ac:dyDescent="0.2">
      <c r="M485" s="34"/>
      <c r="N485" s="34"/>
      <c r="AB485" s="25"/>
      <c r="AC485" s="25"/>
      <c r="AD485" s="25"/>
      <c r="AE485" s="25"/>
    </row>
    <row r="486" spans="13:31" x14ac:dyDescent="0.2">
      <c r="M486" s="34"/>
      <c r="N486" s="34"/>
      <c r="AB486" s="25"/>
      <c r="AC486" s="25"/>
      <c r="AD486" s="25"/>
      <c r="AE486" s="25"/>
    </row>
    <row r="487" spans="13:31" x14ac:dyDescent="0.2">
      <c r="M487" s="34"/>
      <c r="N487" s="34"/>
      <c r="AB487" s="25"/>
      <c r="AC487" s="25"/>
      <c r="AD487" s="25"/>
      <c r="AE487" s="25"/>
    </row>
    <row r="488" spans="13:31" x14ac:dyDescent="0.2">
      <c r="M488" s="34"/>
      <c r="N488" s="34"/>
      <c r="AB488" s="25"/>
      <c r="AC488" s="25"/>
      <c r="AD488" s="25"/>
      <c r="AE488" s="25"/>
    </row>
    <row r="489" spans="13:31" x14ac:dyDescent="0.2">
      <c r="M489" s="34"/>
      <c r="N489" s="34"/>
      <c r="AB489" s="25"/>
      <c r="AC489" s="25"/>
      <c r="AD489" s="25"/>
      <c r="AE489" s="25"/>
    </row>
    <row r="490" spans="13:31" x14ac:dyDescent="0.2">
      <c r="M490" s="34"/>
      <c r="N490" s="34"/>
      <c r="AB490" s="25"/>
      <c r="AC490" s="25"/>
      <c r="AD490" s="25"/>
      <c r="AE490" s="25"/>
    </row>
    <row r="491" spans="13:31" x14ac:dyDescent="0.2">
      <c r="M491" s="34"/>
      <c r="N491" s="34"/>
      <c r="AB491" s="25"/>
      <c r="AC491" s="25"/>
      <c r="AD491" s="25"/>
      <c r="AE491" s="25"/>
    </row>
    <row r="492" spans="13:31" x14ac:dyDescent="0.2">
      <c r="M492" s="34"/>
      <c r="N492" s="34"/>
      <c r="AB492" s="25"/>
      <c r="AC492" s="25"/>
      <c r="AD492" s="25"/>
      <c r="AE492" s="25"/>
    </row>
    <row r="493" spans="13:31" x14ac:dyDescent="0.2">
      <c r="M493" s="34"/>
      <c r="N493" s="34"/>
      <c r="AB493" s="25"/>
      <c r="AC493" s="25"/>
      <c r="AD493" s="25"/>
      <c r="AE493" s="25"/>
    </row>
    <row r="494" spans="13:31" x14ac:dyDescent="0.2">
      <c r="M494" s="34"/>
      <c r="N494" s="34"/>
      <c r="AB494" s="25"/>
      <c r="AC494" s="25"/>
      <c r="AD494" s="25"/>
      <c r="AE494" s="25"/>
    </row>
    <row r="495" spans="13:31" x14ac:dyDescent="0.2">
      <c r="M495" s="34"/>
      <c r="N495" s="34"/>
      <c r="AB495" s="25"/>
      <c r="AC495" s="25"/>
      <c r="AD495" s="25"/>
      <c r="AE495" s="25"/>
    </row>
    <row r="496" spans="13:31" x14ac:dyDescent="0.2">
      <c r="M496" s="34"/>
      <c r="N496" s="34"/>
      <c r="AB496" s="25"/>
      <c r="AC496" s="25"/>
      <c r="AD496" s="25"/>
      <c r="AE496" s="25"/>
    </row>
    <row r="497" spans="13:31" x14ac:dyDescent="0.2">
      <c r="M497" s="34"/>
      <c r="N497" s="34"/>
      <c r="AB497" s="25"/>
      <c r="AC497" s="25"/>
      <c r="AD497" s="25"/>
      <c r="AE497" s="25"/>
    </row>
    <row r="498" spans="13:31" x14ac:dyDescent="0.2">
      <c r="M498" s="34"/>
      <c r="N498" s="34"/>
      <c r="AB498" s="25"/>
      <c r="AC498" s="25"/>
      <c r="AD498" s="25"/>
      <c r="AE498" s="25"/>
    </row>
    <row r="499" spans="13:31" x14ac:dyDescent="0.2">
      <c r="M499" s="34"/>
      <c r="N499" s="34"/>
      <c r="AB499" s="25"/>
      <c r="AC499" s="25"/>
      <c r="AD499" s="25"/>
      <c r="AE499" s="25"/>
    </row>
    <row r="500" spans="13:31" x14ac:dyDescent="0.2">
      <c r="M500" s="34"/>
      <c r="N500" s="34"/>
      <c r="AB500" s="25"/>
      <c r="AC500" s="25"/>
      <c r="AD500" s="25"/>
      <c r="AE500" s="25"/>
    </row>
    <row r="501" spans="13:31" x14ac:dyDescent="0.2">
      <c r="M501" s="34"/>
      <c r="N501" s="34"/>
      <c r="AB501" s="25"/>
      <c r="AC501" s="25"/>
      <c r="AD501" s="25"/>
      <c r="AE501" s="25"/>
    </row>
    <row r="502" spans="13:31" x14ac:dyDescent="0.2">
      <c r="M502" s="34"/>
      <c r="N502" s="34"/>
      <c r="AB502" s="25"/>
      <c r="AC502" s="25"/>
      <c r="AD502" s="25"/>
      <c r="AE502" s="25"/>
    </row>
    <row r="503" spans="13:31" x14ac:dyDescent="0.2">
      <c r="M503" s="34"/>
      <c r="N503" s="34"/>
      <c r="AB503" s="25"/>
      <c r="AC503" s="25"/>
      <c r="AD503" s="25"/>
      <c r="AE503" s="25"/>
    </row>
    <row r="504" spans="13:31" x14ac:dyDescent="0.2">
      <c r="M504" s="34"/>
      <c r="N504" s="34"/>
      <c r="AB504" s="25"/>
      <c r="AC504" s="25"/>
      <c r="AD504" s="25"/>
      <c r="AE504" s="25"/>
    </row>
    <row r="505" spans="13:31" x14ac:dyDescent="0.2">
      <c r="M505" s="34"/>
      <c r="N505" s="34"/>
      <c r="AB505" s="25"/>
      <c r="AC505" s="25"/>
      <c r="AD505" s="25"/>
      <c r="AE505" s="25"/>
    </row>
    <row r="506" spans="13:31" x14ac:dyDescent="0.2">
      <c r="M506" s="34"/>
      <c r="N506" s="34"/>
      <c r="AB506" s="25"/>
      <c r="AC506" s="25"/>
      <c r="AD506" s="25"/>
      <c r="AE506" s="25"/>
    </row>
    <row r="507" spans="13:31" x14ac:dyDescent="0.2">
      <c r="M507" s="34"/>
      <c r="N507" s="34"/>
      <c r="AB507" s="25"/>
      <c r="AC507" s="25"/>
      <c r="AD507" s="25"/>
      <c r="AE507" s="25"/>
    </row>
    <row r="508" spans="13:31" x14ac:dyDescent="0.2">
      <c r="M508" s="34"/>
      <c r="N508" s="34"/>
      <c r="AB508" s="25"/>
      <c r="AC508" s="25"/>
      <c r="AD508" s="25"/>
      <c r="AE508" s="25"/>
    </row>
    <row r="509" spans="13:31" x14ac:dyDescent="0.2">
      <c r="M509" s="34"/>
      <c r="N509" s="34"/>
      <c r="AB509" s="25"/>
      <c r="AC509" s="25"/>
      <c r="AD509" s="25"/>
      <c r="AE509" s="25"/>
    </row>
    <row r="510" spans="13:31" x14ac:dyDescent="0.2">
      <c r="M510" s="34"/>
      <c r="N510" s="34"/>
      <c r="AB510" s="25"/>
      <c r="AC510" s="25"/>
      <c r="AD510" s="25"/>
      <c r="AE510" s="25"/>
    </row>
    <row r="511" spans="13:31" x14ac:dyDescent="0.2">
      <c r="M511" s="34"/>
      <c r="N511" s="34"/>
      <c r="AB511" s="25"/>
      <c r="AC511" s="25"/>
      <c r="AD511" s="25"/>
      <c r="AE511" s="25"/>
    </row>
    <row r="512" spans="13:31" x14ac:dyDescent="0.2">
      <c r="M512" s="34"/>
      <c r="N512" s="34"/>
      <c r="AB512" s="25"/>
      <c r="AC512" s="25"/>
      <c r="AD512" s="25"/>
      <c r="AE512" s="25"/>
    </row>
    <row r="513" spans="13:31" x14ac:dyDescent="0.2">
      <c r="M513" s="34"/>
      <c r="N513" s="34"/>
      <c r="AB513" s="25"/>
      <c r="AC513" s="25"/>
      <c r="AD513" s="25"/>
      <c r="AE513" s="25"/>
    </row>
    <row r="514" spans="13:31" x14ac:dyDescent="0.2">
      <c r="M514" s="34"/>
      <c r="N514" s="34"/>
      <c r="AB514" s="25"/>
      <c r="AC514" s="25"/>
      <c r="AD514" s="25"/>
      <c r="AE514" s="25"/>
    </row>
    <row r="515" spans="13:31" x14ac:dyDescent="0.2">
      <c r="M515" s="34"/>
      <c r="N515" s="34"/>
      <c r="AB515" s="25"/>
      <c r="AC515" s="25"/>
      <c r="AD515" s="25"/>
      <c r="AE515" s="25"/>
    </row>
    <row r="516" spans="13:31" x14ac:dyDescent="0.2">
      <c r="M516" s="34"/>
      <c r="N516" s="34"/>
      <c r="AB516" s="25"/>
      <c r="AC516" s="25"/>
      <c r="AD516" s="25"/>
      <c r="AE516" s="25"/>
    </row>
    <row r="517" spans="13:31" x14ac:dyDescent="0.2">
      <c r="M517" s="34"/>
      <c r="N517" s="34"/>
      <c r="AB517" s="25"/>
      <c r="AC517" s="25"/>
      <c r="AD517" s="25"/>
      <c r="AE517" s="25"/>
    </row>
    <row r="518" spans="13:31" x14ac:dyDescent="0.2">
      <c r="M518" s="34"/>
      <c r="N518" s="34"/>
      <c r="AB518" s="25"/>
      <c r="AC518" s="25"/>
      <c r="AD518" s="25"/>
      <c r="AE518" s="25"/>
    </row>
    <row r="519" spans="13:31" x14ac:dyDescent="0.2">
      <c r="M519" s="34"/>
      <c r="N519" s="34"/>
      <c r="AB519" s="25"/>
      <c r="AC519" s="25"/>
      <c r="AD519" s="25"/>
      <c r="AE519" s="25"/>
    </row>
    <row r="520" spans="13:31" x14ac:dyDescent="0.2">
      <c r="M520" s="34"/>
      <c r="N520" s="34"/>
      <c r="AB520" s="25"/>
      <c r="AC520" s="25"/>
      <c r="AD520" s="25"/>
      <c r="AE520" s="25"/>
    </row>
    <row r="521" spans="13:31" x14ac:dyDescent="0.2">
      <c r="M521" s="34"/>
      <c r="N521" s="34"/>
      <c r="AB521" s="25"/>
      <c r="AC521" s="25"/>
      <c r="AD521" s="25"/>
      <c r="AE521" s="25"/>
    </row>
    <row r="522" spans="13:31" x14ac:dyDescent="0.2">
      <c r="M522" s="34"/>
      <c r="N522" s="34"/>
      <c r="AB522" s="25"/>
      <c r="AC522" s="25"/>
      <c r="AD522" s="25"/>
      <c r="AE522" s="25"/>
    </row>
    <row r="523" spans="13:31" x14ac:dyDescent="0.2">
      <c r="M523" s="34"/>
      <c r="N523" s="34"/>
      <c r="AB523" s="25"/>
      <c r="AC523" s="25"/>
      <c r="AD523" s="25"/>
      <c r="AE523" s="25"/>
    </row>
    <row r="524" spans="13:31" x14ac:dyDescent="0.2">
      <c r="M524" s="34"/>
      <c r="N524" s="34"/>
      <c r="AB524" s="25"/>
      <c r="AC524" s="25"/>
      <c r="AD524" s="25"/>
      <c r="AE524" s="25"/>
    </row>
    <row r="525" spans="13:31" x14ac:dyDescent="0.2">
      <c r="M525" s="34"/>
      <c r="N525" s="34"/>
      <c r="AB525" s="25"/>
      <c r="AC525" s="25"/>
      <c r="AD525" s="25"/>
      <c r="AE525" s="25"/>
    </row>
    <row r="526" spans="13:31" x14ac:dyDescent="0.2">
      <c r="M526" s="34"/>
      <c r="N526" s="34"/>
      <c r="AB526" s="25"/>
      <c r="AC526" s="25"/>
      <c r="AD526" s="25"/>
      <c r="AE526" s="25"/>
    </row>
    <row r="527" spans="13:31" x14ac:dyDescent="0.2">
      <c r="M527" s="34"/>
      <c r="N527" s="34"/>
      <c r="AB527" s="25"/>
      <c r="AC527" s="25"/>
      <c r="AD527" s="25"/>
      <c r="AE527" s="25"/>
    </row>
    <row r="528" spans="13:31" x14ac:dyDescent="0.2">
      <c r="M528" s="34"/>
      <c r="N528" s="34"/>
      <c r="AB528" s="25"/>
      <c r="AC528" s="25"/>
      <c r="AD528" s="25"/>
      <c r="AE528" s="25"/>
    </row>
    <row r="529" spans="13:31" x14ac:dyDescent="0.2">
      <c r="M529" s="34"/>
      <c r="N529" s="34"/>
      <c r="AB529" s="25"/>
      <c r="AC529" s="25"/>
      <c r="AD529" s="25"/>
      <c r="AE529" s="25"/>
    </row>
    <row r="530" spans="13:31" x14ac:dyDescent="0.2">
      <c r="M530" s="34"/>
      <c r="N530" s="34"/>
      <c r="AB530" s="25"/>
      <c r="AC530" s="25"/>
      <c r="AD530" s="25"/>
      <c r="AE530" s="25"/>
    </row>
    <row r="531" spans="13:31" x14ac:dyDescent="0.2">
      <c r="M531" s="34"/>
      <c r="N531" s="34"/>
      <c r="AB531" s="25"/>
      <c r="AC531" s="25"/>
      <c r="AD531" s="25"/>
      <c r="AE531" s="25"/>
    </row>
    <row r="532" spans="13:31" x14ac:dyDescent="0.2">
      <c r="M532" s="34"/>
      <c r="N532" s="34"/>
      <c r="AB532" s="25"/>
      <c r="AC532" s="25"/>
      <c r="AD532" s="25"/>
      <c r="AE532" s="25"/>
    </row>
    <row r="533" spans="13:31" x14ac:dyDescent="0.2">
      <c r="M533" s="34"/>
      <c r="N533" s="34"/>
      <c r="AB533" s="25"/>
      <c r="AC533" s="25"/>
      <c r="AD533" s="25"/>
      <c r="AE533" s="25"/>
    </row>
    <row r="534" spans="13:31" x14ac:dyDescent="0.2">
      <c r="M534" s="34"/>
      <c r="N534" s="34"/>
      <c r="AB534" s="25"/>
      <c r="AC534" s="25"/>
      <c r="AD534" s="25"/>
      <c r="AE534" s="25"/>
    </row>
    <row r="535" spans="13:31" x14ac:dyDescent="0.2">
      <c r="M535" s="34"/>
      <c r="N535" s="34"/>
      <c r="AB535" s="25"/>
      <c r="AC535" s="25"/>
      <c r="AD535" s="25"/>
      <c r="AE535" s="25"/>
    </row>
    <row r="536" spans="13:31" x14ac:dyDescent="0.2">
      <c r="M536" s="34"/>
      <c r="N536" s="34"/>
      <c r="AB536" s="25"/>
      <c r="AC536" s="25"/>
      <c r="AD536" s="25"/>
      <c r="AE536" s="25"/>
    </row>
    <row r="537" spans="13:31" x14ac:dyDescent="0.2">
      <c r="M537" s="34"/>
      <c r="N537" s="34"/>
      <c r="AB537" s="25"/>
      <c r="AC537" s="25"/>
      <c r="AD537" s="25"/>
      <c r="AE537" s="25"/>
    </row>
    <row r="538" spans="13:31" x14ac:dyDescent="0.2">
      <c r="M538" s="34"/>
      <c r="N538" s="34"/>
      <c r="AB538" s="25"/>
      <c r="AC538" s="25"/>
      <c r="AD538" s="25"/>
      <c r="AE538" s="25"/>
    </row>
    <row r="539" spans="13:31" x14ac:dyDescent="0.2">
      <c r="M539" s="34"/>
      <c r="N539" s="34"/>
      <c r="AB539" s="25"/>
      <c r="AC539" s="25"/>
      <c r="AD539" s="25"/>
      <c r="AE539" s="25"/>
    </row>
    <row r="540" spans="13:31" x14ac:dyDescent="0.2">
      <c r="M540" s="34"/>
      <c r="N540" s="34"/>
      <c r="AB540" s="25"/>
      <c r="AC540" s="25"/>
      <c r="AD540" s="25"/>
      <c r="AE540" s="25"/>
    </row>
    <row r="541" spans="13:31" x14ac:dyDescent="0.2">
      <c r="M541" s="34"/>
      <c r="N541" s="34"/>
      <c r="AB541" s="25"/>
      <c r="AC541" s="25"/>
      <c r="AD541" s="25"/>
      <c r="AE541" s="25"/>
    </row>
    <row r="542" spans="13:31" x14ac:dyDescent="0.2">
      <c r="M542" s="34"/>
      <c r="N542" s="34"/>
      <c r="AB542" s="25"/>
      <c r="AC542" s="25"/>
      <c r="AD542" s="25"/>
      <c r="AE542" s="25"/>
    </row>
    <row r="543" spans="13:31" x14ac:dyDescent="0.2">
      <c r="M543" s="34"/>
      <c r="N543" s="34"/>
      <c r="AB543" s="25"/>
      <c r="AC543" s="25"/>
      <c r="AD543" s="25"/>
      <c r="AE543" s="25"/>
    </row>
    <row r="544" spans="13:31" x14ac:dyDescent="0.2">
      <c r="M544" s="34"/>
      <c r="N544" s="34"/>
      <c r="AB544" s="25"/>
      <c r="AC544" s="25"/>
      <c r="AD544" s="25"/>
      <c r="AE544" s="25"/>
    </row>
    <row r="545" spans="13:31" x14ac:dyDescent="0.2">
      <c r="M545" s="34"/>
      <c r="N545" s="34"/>
      <c r="AB545" s="25"/>
      <c r="AC545" s="25"/>
      <c r="AD545" s="25"/>
      <c r="AE545" s="25"/>
    </row>
    <row r="546" spans="13:31" x14ac:dyDescent="0.2">
      <c r="M546" s="34"/>
      <c r="N546" s="34"/>
      <c r="AB546" s="25"/>
      <c r="AC546" s="25"/>
      <c r="AD546" s="25"/>
      <c r="AE546" s="25"/>
    </row>
    <row r="547" spans="13:31" x14ac:dyDescent="0.2">
      <c r="M547" s="34"/>
      <c r="N547" s="34"/>
      <c r="AB547" s="25"/>
      <c r="AC547" s="25"/>
      <c r="AD547" s="25"/>
      <c r="AE547" s="25"/>
    </row>
    <row r="548" spans="13:31" x14ac:dyDescent="0.2">
      <c r="M548" s="34"/>
      <c r="N548" s="34"/>
      <c r="AB548" s="25"/>
      <c r="AC548" s="25"/>
      <c r="AD548" s="25"/>
      <c r="AE548" s="25"/>
    </row>
    <row r="549" spans="13:31" x14ac:dyDescent="0.2">
      <c r="M549" s="34"/>
      <c r="N549" s="34"/>
      <c r="AB549" s="25"/>
      <c r="AC549" s="25"/>
      <c r="AD549" s="25"/>
      <c r="AE549" s="25"/>
    </row>
    <row r="550" spans="13:31" x14ac:dyDescent="0.2">
      <c r="M550" s="34"/>
      <c r="N550" s="34"/>
      <c r="AB550" s="25"/>
      <c r="AC550" s="25"/>
      <c r="AD550" s="25"/>
      <c r="AE550" s="25"/>
    </row>
    <row r="551" spans="13:31" x14ac:dyDescent="0.2">
      <c r="M551" s="34"/>
      <c r="N551" s="34"/>
      <c r="AB551" s="25"/>
      <c r="AC551" s="25"/>
      <c r="AD551" s="25"/>
      <c r="AE551" s="25"/>
    </row>
    <row r="552" spans="13:31" x14ac:dyDescent="0.2">
      <c r="M552" s="34"/>
      <c r="N552" s="34"/>
      <c r="AB552" s="25"/>
      <c r="AC552" s="25"/>
      <c r="AD552" s="25"/>
      <c r="AE552" s="25"/>
    </row>
    <row r="553" spans="13:31" x14ac:dyDescent="0.2">
      <c r="M553" s="34"/>
      <c r="N553" s="34"/>
      <c r="AB553" s="25"/>
      <c r="AC553" s="25"/>
      <c r="AD553" s="25"/>
      <c r="AE553" s="25"/>
    </row>
    <row r="554" spans="13:31" x14ac:dyDescent="0.2">
      <c r="M554" s="34"/>
      <c r="N554" s="34"/>
      <c r="AB554" s="25"/>
      <c r="AC554" s="25"/>
      <c r="AD554" s="25"/>
      <c r="AE554" s="25"/>
    </row>
    <row r="555" spans="13:31" x14ac:dyDescent="0.2">
      <c r="M555" s="34"/>
      <c r="N555" s="34"/>
      <c r="AB555" s="25"/>
      <c r="AC555" s="25"/>
      <c r="AD555" s="25"/>
      <c r="AE555" s="25"/>
    </row>
    <row r="556" spans="13:31" x14ac:dyDescent="0.2">
      <c r="M556" s="34"/>
      <c r="N556" s="34"/>
      <c r="AB556" s="25"/>
      <c r="AC556" s="25"/>
      <c r="AD556" s="25"/>
      <c r="AE556" s="25"/>
    </row>
    <row r="557" spans="13:31" x14ac:dyDescent="0.2">
      <c r="M557" s="34"/>
      <c r="N557" s="34"/>
      <c r="AB557" s="25"/>
      <c r="AC557" s="25"/>
      <c r="AD557" s="25"/>
      <c r="AE557" s="25"/>
    </row>
    <row r="558" spans="13:31" x14ac:dyDescent="0.2">
      <c r="M558" s="34"/>
      <c r="N558" s="34"/>
      <c r="AB558" s="25"/>
      <c r="AC558" s="25"/>
      <c r="AD558" s="25"/>
      <c r="AE558" s="25"/>
    </row>
    <row r="559" spans="13:31" x14ac:dyDescent="0.2">
      <c r="M559" s="34"/>
      <c r="N559" s="34"/>
      <c r="AB559" s="25"/>
      <c r="AC559" s="25"/>
      <c r="AD559" s="25"/>
      <c r="AE559" s="25"/>
    </row>
    <row r="560" spans="13:31" x14ac:dyDescent="0.2">
      <c r="M560" s="34"/>
      <c r="N560" s="34"/>
      <c r="AB560" s="25"/>
      <c r="AC560" s="25"/>
      <c r="AD560" s="25"/>
      <c r="AE560" s="25"/>
    </row>
    <row r="561" spans="13:31" x14ac:dyDescent="0.2">
      <c r="M561" s="34"/>
      <c r="N561" s="34"/>
      <c r="AB561" s="25"/>
      <c r="AC561" s="25"/>
      <c r="AD561" s="25"/>
      <c r="AE561" s="25"/>
    </row>
    <row r="562" spans="13:31" x14ac:dyDescent="0.2">
      <c r="M562" s="34"/>
      <c r="N562" s="34"/>
      <c r="AB562" s="25"/>
      <c r="AC562" s="25"/>
      <c r="AD562" s="25"/>
      <c r="AE562" s="25"/>
    </row>
    <row r="563" spans="13:31" x14ac:dyDescent="0.2">
      <c r="M563" s="34"/>
      <c r="N563" s="34"/>
      <c r="AB563" s="25"/>
      <c r="AC563" s="25"/>
      <c r="AD563" s="25"/>
      <c r="AE563" s="25"/>
    </row>
    <row r="564" spans="13:31" x14ac:dyDescent="0.2">
      <c r="M564" s="34"/>
      <c r="N564" s="34"/>
      <c r="AB564" s="25"/>
      <c r="AC564" s="25"/>
      <c r="AD564" s="25"/>
      <c r="AE564" s="25"/>
    </row>
    <row r="565" spans="13:31" x14ac:dyDescent="0.2">
      <c r="M565" s="34"/>
      <c r="N565" s="34"/>
      <c r="AB565" s="25"/>
      <c r="AC565" s="25"/>
      <c r="AD565" s="25"/>
      <c r="AE565" s="25"/>
    </row>
    <row r="566" spans="13:31" x14ac:dyDescent="0.2">
      <c r="M566" s="34"/>
      <c r="N566" s="34"/>
      <c r="AB566" s="25"/>
      <c r="AC566" s="25"/>
      <c r="AD566" s="25"/>
      <c r="AE566" s="25"/>
    </row>
    <row r="567" spans="13:31" x14ac:dyDescent="0.2">
      <c r="M567" s="34"/>
      <c r="N567" s="34"/>
      <c r="AB567" s="25"/>
      <c r="AC567" s="25"/>
      <c r="AD567" s="25"/>
      <c r="AE567" s="25"/>
    </row>
    <row r="568" spans="13:31" x14ac:dyDescent="0.2">
      <c r="M568" s="34"/>
      <c r="N568" s="34"/>
      <c r="AB568" s="25"/>
      <c r="AC568" s="25"/>
      <c r="AD568" s="25"/>
      <c r="AE568" s="25"/>
    </row>
    <row r="569" spans="13:31" x14ac:dyDescent="0.2">
      <c r="M569" s="34"/>
      <c r="N569" s="34"/>
      <c r="AB569" s="25"/>
      <c r="AC569" s="25"/>
      <c r="AD569" s="25"/>
      <c r="AE569" s="25"/>
    </row>
    <row r="570" spans="13:31" x14ac:dyDescent="0.2">
      <c r="M570" s="34"/>
      <c r="N570" s="34"/>
      <c r="AB570" s="25"/>
      <c r="AC570" s="25"/>
      <c r="AD570" s="25"/>
      <c r="AE570" s="25"/>
    </row>
    <row r="571" spans="13:31" x14ac:dyDescent="0.2">
      <c r="M571" s="34"/>
      <c r="N571" s="34"/>
      <c r="AB571" s="25"/>
      <c r="AC571" s="25"/>
      <c r="AD571" s="25"/>
      <c r="AE571" s="25"/>
    </row>
    <row r="572" spans="13:31" x14ac:dyDescent="0.2">
      <c r="M572" s="34"/>
      <c r="N572" s="34"/>
      <c r="AB572" s="25"/>
      <c r="AC572" s="25"/>
      <c r="AD572" s="25"/>
      <c r="AE572" s="25"/>
    </row>
    <row r="573" spans="13:31" x14ac:dyDescent="0.2">
      <c r="M573" s="34"/>
      <c r="N573" s="34"/>
      <c r="AB573" s="25"/>
      <c r="AC573" s="25"/>
      <c r="AD573" s="25"/>
      <c r="AE573" s="25"/>
    </row>
    <row r="574" spans="13:31" x14ac:dyDescent="0.2">
      <c r="M574" s="34"/>
      <c r="N574" s="34"/>
      <c r="AB574" s="25"/>
      <c r="AC574" s="25"/>
      <c r="AD574" s="25"/>
      <c r="AE574" s="25"/>
    </row>
    <row r="575" spans="13:31" x14ac:dyDescent="0.2">
      <c r="M575" s="34"/>
      <c r="N575" s="34"/>
      <c r="AB575" s="25"/>
      <c r="AC575" s="25"/>
      <c r="AD575" s="25"/>
      <c r="AE575" s="25"/>
    </row>
    <row r="576" spans="13:31" x14ac:dyDescent="0.2">
      <c r="M576" s="34"/>
      <c r="N576" s="34"/>
      <c r="AB576" s="25"/>
      <c r="AC576" s="25"/>
      <c r="AD576" s="25"/>
      <c r="AE576" s="25"/>
    </row>
    <row r="577" spans="13:31" x14ac:dyDescent="0.2">
      <c r="M577" s="34"/>
      <c r="N577" s="34"/>
      <c r="AB577" s="25"/>
      <c r="AC577" s="25"/>
      <c r="AD577" s="25"/>
      <c r="AE577" s="25"/>
    </row>
    <row r="578" spans="13:31" x14ac:dyDescent="0.2">
      <c r="M578" s="34"/>
      <c r="N578" s="34"/>
      <c r="AB578" s="25"/>
      <c r="AC578" s="25"/>
      <c r="AD578" s="25"/>
      <c r="AE578" s="25"/>
    </row>
    <row r="579" spans="13:31" x14ac:dyDescent="0.2">
      <c r="M579" s="34"/>
      <c r="N579" s="34"/>
      <c r="AB579" s="25"/>
      <c r="AC579" s="25"/>
      <c r="AD579" s="25"/>
      <c r="AE579" s="25"/>
    </row>
    <row r="580" spans="13:31" x14ac:dyDescent="0.2">
      <c r="M580" s="34"/>
      <c r="N580" s="34"/>
      <c r="AB580" s="25"/>
      <c r="AC580" s="25"/>
      <c r="AD580" s="25"/>
      <c r="AE580" s="25"/>
    </row>
    <row r="581" spans="13:31" x14ac:dyDescent="0.2">
      <c r="M581" s="34"/>
      <c r="N581" s="34"/>
      <c r="AB581" s="25"/>
      <c r="AC581" s="25"/>
      <c r="AD581" s="25"/>
      <c r="AE581" s="25"/>
    </row>
    <row r="582" spans="13:31" x14ac:dyDescent="0.2">
      <c r="M582" s="34"/>
      <c r="N582" s="34"/>
      <c r="AB582" s="25"/>
      <c r="AC582" s="25"/>
      <c r="AD582" s="25"/>
      <c r="AE582" s="25"/>
    </row>
    <row r="583" spans="13:31" x14ac:dyDescent="0.2">
      <c r="M583" s="34"/>
      <c r="N583" s="34"/>
      <c r="AB583" s="25"/>
      <c r="AC583" s="25"/>
      <c r="AD583" s="25"/>
      <c r="AE583" s="25"/>
    </row>
    <row r="584" spans="13:31" x14ac:dyDescent="0.2">
      <c r="M584" s="34"/>
      <c r="N584" s="34"/>
      <c r="AB584" s="25"/>
      <c r="AC584" s="25"/>
      <c r="AD584" s="25"/>
      <c r="AE584" s="25"/>
    </row>
    <row r="585" spans="13:31" x14ac:dyDescent="0.2">
      <c r="M585" s="34"/>
      <c r="N585" s="34"/>
      <c r="AB585" s="25"/>
      <c r="AC585" s="25"/>
      <c r="AD585" s="25"/>
      <c r="AE585" s="25"/>
    </row>
    <row r="586" spans="13:31" x14ac:dyDescent="0.2">
      <c r="M586" s="34"/>
      <c r="N586" s="34"/>
      <c r="AB586" s="25"/>
      <c r="AC586" s="25"/>
      <c r="AD586" s="25"/>
      <c r="AE586" s="25"/>
    </row>
    <row r="587" spans="13:31" x14ac:dyDescent="0.2">
      <c r="M587" s="34"/>
      <c r="N587" s="34"/>
      <c r="AB587" s="25"/>
      <c r="AC587" s="25"/>
      <c r="AD587" s="25"/>
      <c r="AE587" s="25"/>
    </row>
    <row r="588" spans="13:31" x14ac:dyDescent="0.2">
      <c r="M588" s="34"/>
      <c r="N588" s="34"/>
      <c r="AB588" s="25"/>
      <c r="AC588" s="25"/>
      <c r="AD588" s="25"/>
      <c r="AE588" s="25"/>
    </row>
    <row r="589" spans="13:31" x14ac:dyDescent="0.2">
      <c r="M589" s="34"/>
      <c r="N589" s="34"/>
      <c r="AB589" s="25"/>
      <c r="AC589" s="25"/>
      <c r="AD589" s="25"/>
      <c r="AE589" s="25"/>
    </row>
    <row r="590" spans="13:31" x14ac:dyDescent="0.2">
      <c r="M590" s="34"/>
      <c r="N590" s="34"/>
      <c r="AB590" s="25"/>
      <c r="AC590" s="25"/>
      <c r="AD590" s="25"/>
      <c r="AE590" s="25"/>
    </row>
    <row r="591" spans="13:31" x14ac:dyDescent="0.2">
      <c r="M591" s="34"/>
      <c r="N591" s="34"/>
      <c r="AB591" s="25"/>
      <c r="AC591" s="25"/>
      <c r="AD591" s="25"/>
      <c r="AE591" s="25"/>
    </row>
    <row r="592" spans="13:31" x14ac:dyDescent="0.2">
      <c r="M592" s="34"/>
      <c r="N592" s="34"/>
      <c r="AB592" s="25"/>
      <c r="AC592" s="25"/>
      <c r="AD592" s="25"/>
      <c r="AE592" s="25"/>
    </row>
    <row r="593" spans="13:31" x14ac:dyDescent="0.2">
      <c r="M593" s="34"/>
      <c r="N593" s="34"/>
      <c r="AB593" s="25"/>
      <c r="AC593" s="25"/>
      <c r="AD593" s="25"/>
      <c r="AE593" s="25"/>
    </row>
    <row r="594" spans="13:31" x14ac:dyDescent="0.2">
      <c r="M594" s="34"/>
      <c r="N594" s="34"/>
      <c r="AB594" s="25"/>
      <c r="AC594" s="25"/>
      <c r="AD594" s="25"/>
      <c r="AE594" s="25"/>
    </row>
    <row r="595" spans="13:31" x14ac:dyDescent="0.2">
      <c r="M595" s="34"/>
      <c r="N595" s="34"/>
      <c r="AB595" s="25"/>
      <c r="AC595" s="25"/>
      <c r="AD595" s="25"/>
      <c r="AE595" s="25"/>
    </row>
    <row r="596" spans="13:31" x14ac:dyDescent="0.2">
      <c r="M596" s="34"/>
      <c r="N596" s="34"/>
      <c r="AB596" s="25"/>
      <c r="AC596" s="25"/>
      <c r="AD596" s="25"/>
      <c r="AE596" s="25"/>
    </row>
    <row r="597" spans="13:31" x14ac:dyDescent="0.2">
      <c r="M597" s="34"/>
      <c r="N597" s="34"/>
      <c r="AB597" s="25"/>
      <c r="AC597" s="25"/>
      <c r="AD597" s="25"/>
      <c r="AE597" s="25"/>
    </row>
    <row r="598" spans="13:31" x14ac:dyDescent="0.2">
      <c r="M598" s="34"/>
      <c r="N598" s="34"/>
      <c r="AB598" s="25"/>
      <c r="AC598" s="25"/>
      <c r="AD598" s="25"/>
      <c r="AE598" s="25"/>
    </row>
    <row r="599" spans="13:31" x14ac:dyDescent="0.2">
      <c r="M599" s="34"/>
      <c r="N599" s="34"/>
      <c r="AB599" s="25"/>
      <c r="AC599" s="25"/>
      <c r="AD599" s="25"/>
      <c r="AE599" s="25"/>
    </row>
    <row r="600" spans="13:31" x14ac:dyDescent="0.2">
      <c r="M600" s="34"/>
      <c r="N600" s="34"/>
      <c r="AB600" s="25"/>
      <c r="AC600" s="25"/>
      <c r="AD600" s="25"/>
      <c r="AE600" s="25"/>
    </row>
    <row r="601" spans="13:31" x14ac:dyDescent="0.2">
      <c r="M601" s="34"/>
      <c r="N601" s="34"/>
      <c r="AB601" s="25"/>
      <c r="AC601" s="25"/>
      <c r="AD601" s="25"/>
      <c r="AE601" s="25"/>
    </row>
    <row r="602" spans="13:31" x14ac:dyDescent="0.2">
      <c r="M602" s="34"/>
      <c r="N602" s="34"/>
      <c r="AB602" s="25"/>
      <c r="AC602" s="25"/>
      <c r="AD602" s="25"/>
      <c r="AE602" s="25"/>
    </row>
    <row r="603" spans="13:31" x14ac:dyDescent="0.2">
      <c r="M603" s="34"/>
      <c r="N603" s="34"/>
      <c r="AB603" s="25"/>
      <c r="AC603" s="25"/>
      <c r="AD603" s="25"/>
      <c r="AE603" s="25"/>
    </row>
    <row r="604" spans="13:31" x14ac:dyDescent="0.2">
      <c r="M604" s="34"/>
      <c r="N604" s="34"/>
      <c r="AB604" s="25"/>
      <c r="AC604" s="25"/>
      <c r="AD604" s="25"/>
      <c r="AE604" s="25"/>
    </row>
    <row r="605" spans="13:31" x14ac:dyDescent="0.2">
      <c r="M605" s="34"/>
      <c r="N605" s="34"/>
      <c r="AB605" s="25"/>
      <c r="AC605" s="25"/>
      <c r="AD605" s="25"/>
      <c r="AE605" s="25"/>
    </row>
    <row r="606" spans="13:31" x14ac:dyDescent="0.2">
      <c r="M606" s="34"/>
      <c r="N606" s="34"/>
      <c r="AB606" s="25"/>
      <c r="AC606" s="25"/>
      <c r="AD606" s="25"/>
      <c r="AE606" s="25"/>
    </row>
    <row r="607" spans="13:31" x14ac:dyDescent="0.2">
      <c r="M607" s="34"/>
      <c r="N607" s="34"/>
      <c r="AB607" s="25"/>
      <c r="AC607" s="25"/>
      <c r="AD607" s="25"/>
      <c r="AE607" s="25"/>
    </row>
    <row r="608" spans="13:31" x14ac:dyDescent="0.2">
      <c r="M608" s="34"/>
      <c r="N608" s="34"/>
      <c r="AB608" s="25"/>
      <c r="AC608" s="25"/>
      <c r="AD608" s="25"/>
      <c r="AE608" s="25"/>
    </row>
    <row r="609" spans="13:31" x14ac:dyDescent="0.2">
      <c r="M609" s="34"/>
      <c r="N609" s="34"/>
      <c r="AB609" s="25"/>
      <c r="AC609" s="25"/>
      <c r="AD609" s="25"/>
      <c r="AE609" s="25"/>
    </row>
    <row r="610" spans="13:31" x14ac:dyDescent="0.2">
      <c r="M610" s="34"/>
      <c r="N610" s="34"/>
      <c r="AB610" s="25"/>
      <c r="AC610" s="25"/>
      <c r="AD610" s="25"/>
      <c r="AE610" s="25"/>
    </row>
    <row r="611" spans="13:31" x14ac:dyDescent="0.2">
      <c r="M611" s="34"/>
      <c r="N611" s="34"/>
      <c r="AB611" s="25"/>
      <c r="AC611" s="25"/>
      <c r="AD611" s="25"/>
      <c r="AE611" s="25"/>
    </row>
    <row r="612" spans="13:31" x14ac:dyDescent="0.2">
      <c r="M612" s="34"/>
      <c r="N612" s="34"/>
      <c r="AB612" s="25"/>
      <c r="AC612" s="25"/>
      <c r="AD612" s="25"/>
      <c r="AE612" s="25"/>
    </row>
    <row r="613" spans="13:31" x14ac:dyDescent="0.2">
      <c r="M613" s="34"/>
      <c r="N613" s="34"/>
      <c r="AB613" s="25"/>
      <c r="AC613" s="25"/>
      <c r="AD613" s="25"/>
      <c r="AE613" s="25"/>
    </row>
    <row r="614" spans="13:31" x14ac:dyDescent="0.2">
      <c r="M614" s="34"/>
      <c r="N614" s="34"/>
      <c r="AB614" s="25"/>
      <c r="AC614" s="25"/>
      <c r="AD614" s="25"/>
      <c r="AE614" s="25"/>
    </row>
    <row r="615" spans="13:31" x14ac:dyDescent="0.2">
      <c r="M615" s="34"/>
      <c r="N615" s="34"/>
      <c r="AB615" s="25"/>
      <c r="AC615" s="25"/>
      <c r="AD615" s="25"/>
      <c r="AE615" s="25"/>
    </row>
    <row r="616" spans="13:31" x14ac:dyDescent="0.2">
      <c r="M616" s="34"/>
      <c r="N616" s="34"/>
      <c r="AB616" s="25"/>
      <c r="AC616" s="25"/>
      <c r="AD616" s="25"/>
      <c r="AE616" s="25"/>
    </row>
    <row r="617" spans="13:31" x14ac:dyDescent="0.2">
      <c r="M617" s="34"/>
      <c r="N617" s="34"/>
      <c r="AB617" s="25"/>
      <c r="AC617" s="25"/>
      <c r="AD617" s="25"/>
      <c r="AE617" s="25"/>
    </row>
    <row r="618" spans="13:31" x14ac:dyDescent="0.2">
      <c r="M618" s="34"/>
      <c r="N618" s="34"/>
      <c r="AB618" s="25"/>
      <c r="AC618" s="25"/>
      <c r="AD618" s="25"/>
      <c r="AE618" s="25"/>
    </row>
    <row r="619" spans="13:31" x14ac:dyDescent="0.2">
      <c r="M619" s="34"/>
      <c r="N619" s="34"/>
      <c r="AB619" s="25"/>
      <c r="AC619" s="25"/>
      <c r="AD619" s="25"/>
      <c r="AE619" s="25"/>
    </row>
    <row r="620" spans="13:31" x14ac:dyDescent="0.2">
      <c r="M620" s="34"/>
      <c r="N620" s="34"/>
      <c r="AB620" s="25"/>
      <c r="AC620" s="25"/>
      <c r="AD620" s="25"/>
      <c r="AE620" s="25"/>
    </row>
    <row r="621" spans="13:31" x14ac:dyDescent="0.2">
      <c r="M621" s="34"/>
      <c r="N621" s="34"/>
      <c r="AB621" s="25"/>
      <c r="AC621" s="25"/>
      <c r="AD621" s="25"/>
      <c r="AE621" s="25"/>
    </row>
    <row r="622" spans="13:31" x14ac:dyDescent="0.2">
      <c r="M622" s="34"/>
      <c r="N622" s="34"/>
      <c r="AB622" s="25"/>
      <c r="AC622" s="25"/>
      <c r="AD622" s="25"/>
      <c r="AE622" s="25"/>
    </row>
    <row r="623" spans="13:31" x14ac:dyDescent="0.2">
      <c r="M623" s="34"/>
      <c r="N623" s="34"/>
      <c r="AB623" s="25"/>
      <c r="AC623" s="25"/>
      <c r="AD623" s="25"/>
      <c r="AE623" s="25"/>
    </row>
    <row r="624" spans="13:31" x14ac:dyDescent="0.2">
      <c r="M624" s="34"/>
      <c r="N624" s="34"/>
      <c r="AB624" s="25"/>
      <c r="AC624" s="25"/>
      <c r="AD624" s="25"/>
      <c r="AE624" s="25"/>
    </row>
    <row r="625" spans="13:31" x14ac:dyDescent="0.2">
      <c r="M625" s="34"/>
      <c r="N625" s="34"/>
      <c r="AB625" s="25"/>
      <c r="AC625" s="25"/>
      <c r="AD625" s="25"/>
      <c r="AE625" s="25"/>
    </row>
    <row r="626" spans="13:31" x14ac:dyDescent="0.2">
      <c r="M626" s="34"/>
      <c r="N626" s="34"/>
      <c r="AB626" s="25"/>
      <c r="AC626" s="25"/>
      <c r="AD626" s="25"/>
      <c r="AE626" s="25"/>
    </row>
    <row r="627" spans="13:31" x14ac:dyDescent="0.2">
      <c r="M627" s="34"/>
      <c r="N627" s="34"/>
      <c r="AB627" s="25"/>
      <c r="AC627" s="25"/>
      <c r="AD627" s="25"/>
      <c r="AE627" s="25"/>
    </row>
    <row r="628" spans="13:31" x14ac:dyDescent="0.2">
      <c r="M628" s="34"/>
      <c r="N628" s="34"/>
      <c r="AB628" s="25"/>
      <c r="AC628" s="25"/>
      <c r="AD628" s="25"/>
      <c r="AE628" s="25"/>
    </row>
    <row r="629" spans="13:31" x14ac:dyDescent="0.2">
      <c r="M629" s="34"/>
      <c r="N629" s="34"/>
      <c r="AB629" s="25"/>
      <c r="AC629" s="25"/>
      <c r="AD629" s="25"/>
      <c r="AE629" s="25"/>
    </row>
    <row r="630" spans="13:31" x14ac:dyDescent="0.2">
      <c r="M630" s="34"/>
      <c r="N630" s="34"/>
      <c r="AB630" s="25"/>
      <c r="AC630" s="25"/>
      <c r="AD630" s="25"/>
      <c r="AE630" s="25"/>
    </row>
    <row r="631" spans="13:31" x14ac:dyDescent="0.2">
      <c r="M631" s="34"/>
      <c r="N631" s="34"/>
      <c r="AB631" s="25"/>
      <c r="AC631" s="25"/>
      <c r="AD631" s="25"/>
      <c r="AE631" s="25"/>
    </row>
    <row r="632" spans="13:31" x14ac:dyDescent="0.2">
      <c r="M632" s="34"/>
      <c r="N632" s="34"/>
      <c r="AB632" s="25"/>
      <c r="AC632" s="25"/>
      <c r="AD632" s="25"/>
      <c r="AE632" s="25"/>
    </row>
    <row r="633" spans="13:31" x14ac:dyDescent="0.2">
      <c r="M633" s="34"/>
      <c r="N633" s="34"/>
      <c r="AB633" s="25"/>
      <c r="AC633" s="25"/>
      <c r="AD633" s="25"/>
      <c r="AE633" s="25"/>
    </row>
    <row r="634" spans="13:31" x14ac:dyDescent="0.2">
      <c r="M634" s="34"/>
      <c r="N634" s="34"/>
      <c r="AB634" s="25"/>
      <c r="AC634" s="25"/>
      <c r="AD634" s="25"/>
      <c r="AE634" s="25"/>
    </row>
    <row r="635" spans="13:31" x14ac:dyDescent="0.2">
      <c r="M635" s="34"/>
      <c r="N635" s="34"/>
      <c r="AB635" s="25"/>
      <c r="AC635" s="25"/>
      <c r="AD635" s="25"/>
      <c r="AE635" s="25"/>
    </row>
    <row r="636" spans="13:31" x14ac:dyDescent="0.2">
      <c r="M636" s="34"/>
      <c r="N636" s="34"/>
      <c r="AB636" s="25"/>
      <c r="AC636" s="25"/>
      <c r="AD636" s="25"/>
      <c r="AE636" s="25"/>
    </row>
    <row r="637" spans="13:31" x14ac:dyDescent="0.2">
      <c r="M637" s="34"/>
      <c r="N637" s="34"/>
      <c r="AB637" s="25"/>
      <c r="AC637" s="25"/>
      <c r="AD637" s="25"/>
      <c r="AE637" s="25"/>
    </row>
    <row r="638" spans="13:31" x14ac:dyDescent="0.2">
      <c r="M638" s="34"/>
      <c r="N638" s="34"/>
      <c r="AB638" s="25"/>
      <c r="AC638" s="25"/>
      <c r="AD638" s="25"/>
      <c r="AE638" s="25"/>
    </row>
    <row r="639" spans="13:31" x14ac:dyDescent="0.2">
      <c r="M639" s="34"/>
      <c r="N639" s="34"/>
      <c r="AB639" s="25"/>
      <c r="AC639" s="25"/>
      <c r="AD639" s="25"/>
      <c r="AE639" s="25"/>
    </row>
    <row r="640" spans="13:31" x14ac:dyDescent="0.2">
      <c r="M640" s="34"/>
      <c r="N640" s="34"/>
      <c r="AB640" s="25"/>
      <c r="AC640" s="25"/>
      <c r="AD640" s="25"/>
      <c r="AE640" s="25"/>
    </row>
    <row r="641" spans="13:31" x14ac:dyDescent="0.2">
      <c r="M641" s="34"/>
      <c r="N641" s="34"/>
      <c r="AB641" s="25"/>
      <c r="AC641" s="25"/>
      <c r="AD641" s="25"/>
      <c r="AE641" s="25"/>
    </row>
    <row r="642" spans="13:31" x14ac:dyDescent="0.2">
      <c r="M642" s="34"/>
      <c r="N642" s="34"/>
      <c r="AB642" s="25"/>
      <c r="AC642" s="25"/>
      <c r="AD642" s="25"/>
      <c r="AE642" s="25"/>
    </row>
    <row r="643" spans="13:31" x14ac:dyDescent="0.2">
      <c r="M643" s="34"/>
      <c r="N643" s="34"/>
      <c r="AB643" s="25"/>
      <c r="AC643" s="25"/>
      <c r="AD643" s="25"/>
      <c r="AE643" s="25"/>
    </row>
    <row r="644" spans="13:31" x14ac:dyDescent="0.2">
      <c r="M644" s="34"/>
      <c r="N644" s="34"/>
      <c r="AB644" s="25"/>
      <c r="AC644" s="25"/>
      <c r="AD644" s="25"/>
      <c r="AE644" s="25"/>
    </row>
    <row r="645" spans="13:31" x14ac:dyDescent="0.2">
      <c r="M645" s="34"/>
      <c r="N645" s="34"/>
      <c r="AB645" s="25"/>
      <c r="AC645" s="25"/>
      <c r="AD645" s="25"/>
      <c r="AE645" s="25"/>
    </row>
    <row r="646" spans="13:31" x14ac:dyDescent="0.2">
      <c r="M646" s="34"/>
      <c r="N646" s="34"/>
      <c r="AB646" s="25"/>
      <c r="AC646" s="25"/>
      <c r="AD646" s="25"/>
      <c r="AE646" s="25"/>
    </row>
    <row r="647" spans="13:31" x14ac:dyDescent="0.2">
      <c r="M647" s="34"/>
      <c r="N647" s="34"/>
      <c r="AB647" s="25"/>
      <c r="AC647" s="25"/>
      <c r="AD647" s="25"/>
      <c r="AE647" s="25"/>
    </row>
    <row r="648" spans="13:31" x14ac:dyDescent="0.2">
      <c r="M648" s="34"/>
      <c r="N648" s="34"/>
      <c r="AB648" s="25"/>
      <c r="AC648" s="25"/>
      <c r="AD648" s="25"/>
      <c r="AE648" s="25"/>
    </row>
    <row r="649" spans="13:31" x14ac:dyDescent="0.2">
      <c r="M649" s="34"/>
      <c r="N649" s="34"/>
      <c r="AB649" s="25"/>
      <c r="AC649" s="25"/>
      <c r="AD649" s="25"/>
      <c r="AE649" s="25"/>
    </row>
    <row r="650" spans="13:31" x14ac:dyDescent="0.2">
      <c r="M650" s="34"/>
      <c r="N650" s="34"/>
      <c r="AB650" s="25"/>
      <c r="AC650" s="25"/>
      <c r="AD650" s="25"/>
      <c r="AE650" s="25"/>
    </row>
    <row r="651" spans="13:31" x14ac:dyDescent="0.2">
      <c r="M651" s="34"/>
      <c r="N651" s="34"/>
      <c r="AB651" s="25"/>
      <c r="AC651" s="25"/>
      <c r="AD651" s="25"/>
      <c r="AE651" s="25"/>
    </row>
    <row r="652" spans="13:31" x14ac:dyDescent="0.2">
      <c r="M652" s="34"/>
      <c r="N652" s="34"/>
      <c r="AB652" s="25"/>
      <c r="AC652" s="25"/>
      <c r="AD652" s="25"/>
      <c r="AE652" s="25"/>
    </row>
    <row r="653" spans="13:31" x14ac:dyDescent="0.2">
      <c r="M653" s="34"/>
      <c r="N653" s="34"/>
      <c r="AB653" s="25"/>
      <c r="AC653" s="25"/>
      <c r="AD653" s="25"/>
      <c r="AE653" s="25"/>
    </row>
    <row r="654" spans="13:31" x14ac:dyDescent="0.2">
      <c r="M654" s="34"/>
      <c r="N654" s="34"/>
      <c r="AB654" s="25"/>
      <c r="AC654" s="25"/>
      <c r="AD654" s="25"/>
      <c r="AE654" s="25"/>
    </row>
    <row r="655" spans="13:31" x14ac:dyDescent="0.2">
      <c r="M655" s="34"/>
      <c r="N655" s="34"/>
      <c r="AB655" s="25"/>
      <c r="AC655" s="25"/>
      <c r="AD655" s="25"/>
      <c r="AE655" s="25"/>
    </row>
    <row r="656" spans="13:31" x14ac:dyDescent="0.2">
      <c r="M656" s="34"/>
      <c r="N656" s="34"/>
      <c r="AB656" s="25"/>
      <c r="AC656" s="25"/>
      <c r="AD656" s="25"/>
      <c r="AE656" s="25"/>
    </row>
    <row r="657" spans="13:31" x14ac:dyDescent="0.2">
      <c r="M657" s="34"/>
      <c r="N657" s="34"/>
      <c r="AB657" s="25"/>
      <c r="AC657" s="25"/>
      <c r="AD657" s="25"/>
      <c r="AE657" s="25"/>
    </row>
    <row r="658" spans="13:31" x14ac:dyDescent="0.2">
      <c r="M658" s="34"/>
      <c r="N658" s="34"/>
      <c r="AB658" s="25"/>
      <c r="AC658" s="25"/>
      <c r="AD658" s="25"/>
      <c r="AE658" s="25"/>
    </row>
    <row r="659" spans="13:31" x14ac:dyDescent="0.2">
      <c r="M659" s="34"/>
      <c r="N659" s="34"/>
      <c r="AB659" s="25"/>
      <c r="AC659" s="25"/>
      <c r="AD659" s="25"/>
      <c r="AE659" s="25"/>
    </row>
    <row r="660" spans="13:31" x14ac:dyDescent="0.2">
      <c r="M660" s="34"/>
      <c r="N660" s="34"/>
      <c r="AB660" s="25"/>
      <c r="AC660" s="25"/>
      <c r="AD660" s="25"/>
      <c r="AE660" s="25"/>
    </row>
    <row r="661" spans="13:31" x14ac:dyDescent="0.2">
      <c r="M661" s="34"/>
      <c r="N661" s="34"/>
      <c r="AB661" s="25"/>
      <c r="AC661" s="25"/>
      <c r="AD661" s="25"/>
      <c r="AE661" s="25"/>
    </row>
    <row r="662" spans="13:31" x14ac:dyDescent="0.2">
      <c r="M662" s="34"/>
      <c r="N662" s="34"/>
      <c r="AB662" s="25"/>
      <c r="AC662" s="25"/>
      <c r="AD662" s="25"/>
      <c r="AE662" s="25"/>
    </row>
    <row r="663" spans="13:31" x14ac:dyDescent="0.2">
      <c r="M663" s="34"/>
      <c r="N663" s="34"/>
      <c r="AB663" s="25"/>
      <c r="AC663" s="25"/>
      <c r="AD663" s="25"/>
      <c r="AE663" s="25"/>
    </row>
    <row r="664" spans="13:31" x14ac:dyDescent="0.2">
      <c r="M664" s="34"/>
      <c r="N664" s="34"/>
      <c r="AB664" s="25"/>
      <c r="AC664" s="25"/>
      <c r="AD664" s="25"/>
      <c r="AE664" s="25"/>
    </row>
    <row r="665" spans="13:31" x14ac:dyDescent="0.2">
      <c r="M665" s="34"/>
      <c r="N665" s="34"/>
      <c r="AB665" s="25"/>
      <c r="AC665" s="25"/>
      <c r="AD665" s="25"/>
      <c r="AE665" s="25"/>
    </row>
    <row r="666" spans="13:31" x14ac:dyDescent="0.2">
      <c r="M666" s="34"/>
      <c r="N666" s="34"/>
      <c r="AB666" s="25"/>
      <c r="AC666" s="25"/>
      <c r="AD666" s="25"/>
      <c r="AE666" s="25"/>
    </row>
    <row r="667" spans="13:31" x14ac:dyDescent="0.2">
      <c r="M667" s="34"/>
      <c r="N667" s="34"/>
      <c r="AB667" s="25"/>
      <c r="AC667" s="25"/>
      <c r="AD667" s="25"/>
      <c r="AE667" s="25"/>
    </row>
    <row r="668" spans="13:31" x14ac:dyDescent="0.2">
      <c r="M668" s="34"/>
      <c r="N668" s="34"/>
      <c r="AB668" s="25"/>
      <c r="AC668" s="25"/>
      <c r="AD668" s="25"/>
      <c r="AE668" s="25"/>
    </row>
    <row r="669" spans="13:31" x14ac:dyDescent="0.2">
      <c r="M669" s="34"/>
      <c r="N669" s="34"/>
      <c r="AB669" s="25"/>
      <c r="AC669" s="25"/>
      <c r="AD669" s="25"/>
      <c r="AE669" s="25"/>
    </row>
    <row r="670" spans="13:31" x14ac:dyDescent="0.2">
      <c r="M670" s="34"/>
      <c r="N670" s="34"/>
      <c r="AB670" s="25"/>
      <c r="AC670" s="25"/>
      <c r="AD670" s="25"/>
      <c r="AE670" s="25"/>
    </row>
    <row r="671" spans="13:31" x14ac:dyDescent="0.2">
      <c r="M671" s="34"/>
      <c r="N671" s="34"/>
      <c r="AB671" s="25"/>
      <c r="AC671" s="25"/>
      <c r="AD671" s="25"/>
      <c r="AE671" s="25"/>
    </row>
    <row r="672" spans="13:31" x14ac:dyDescent="0.2">
      <c r="M672" s="34"/>
      <c r="N672" s="34"/>
      <c r="AB672" s="25"/>
      <c r="AC672" s="25"/>
      <c r="AD672" s="25"/>
      <c r="AE672" s="25"/>
    </row>
    <row r="673" spans="13:31" x14ac:dyDescent="0.2">
      <c r="M673" s="34"/>
      <c r="N673" s="34"/>
      <c r="AB673" s="25"/>
      <c r="AC673" s="25"/>
      <c r="AD673" s="25"/>
      <c r="AE673" s="25"/>
    </row>
    <row r="674" spans="13:31" x14ac:dyDescent="0.2">
      <c r="M674" s="34"/>
      <c r="N674" s="34"/>
      <c r="AB674" s="25"/>
      <c r="AC674" s="25"/>
      <c r="AD674" s="25"/>
      <c r="AE674" s="25"/>
    </row>
    <row r="675" spans="13:31" x14ac:dyDescent="0.2">
      <c r="M675" s="34"/>
      <c r="N675" s="34"/>
      <c r="AB675" s="25"/>
      <c r="AC675" s="25"/>
      <c r="AD675" s="25"/>
      <c r="AE675" s="25"/>
    </row>
    <row r="676" spans="13:31" x14ac:dyDescent="0.2">
      <c r="M676" s="34"/>
      <c r="N676" s="34"/>
      <c r="AB676" s="25"/>
      <c r="AC676" s="25"/>
      <c r="AD676" s="25"/>
      <c r="AE676" s="25"/>
    </row>
    <row r="677" spans="13:31" x14ac:dyDescent="0.2">
      <c r="M677" s="34"/>
      <c r="N677" s="34"/>
      <c r="AB677" s="25"/>
      <c r="AC677" s="25"/>
      <c r="AD677" s="25"/>
      <c r="AE677" s="25"/>
    </row>
    <row r="678" spans="13:31" x14ac:dyDescent="0.2">
      <c r="M678" s="34"/>
      <c r="N678" s="34"/>
      <c r="AB678" s="25"/>
      <c r="AC678" s="25"/>
      <c r="AD678" s="25"/>
      <c r="AE678" s="25"/>
    </row>
    <row r="679" spans="13:31" x14ac:dyDescent="0.2">
      <c r="M679" s="34"/>
      <c r="N679" s="34"/>
      <c r="AB679" s="25"/>
      <c r="AC679" s="25"/>
      <c r="AD679" s="25"/>
      <c r="AE679" s="25"/>
    </row>
    <row r="680" spans="13:31" x14ac:dyDescent="0.2">
      <c r="M680" s="34"/>
      <c r="N680" s="34"/>
      <c r="AB680" s="25"/>
      <c r="AC680" s="25"/>
      <c r="AD680" s="25"/>
      <c r="AE680" s="25"/>
    </row>
    <row r="681" spans="13:31" x14ac:dyDescent="0.2">
      <c r="M681" s="34"/>
      <c r="N681" s="34"/>
      <c r="AB681" s="25"/>
      <c r="AC681" s="25"/>
      <c r="AD681" s="25"/>
      <c r="AE681" s="25"/>
    </row>
    <row r="682" spans="13:31" x14ac:dyDescent="0.2">
      <c r="M682" s="34"/>
      <c r="N682" s="34"/>
      <c r="AB682" s="25"/>
      <c r="AC682" s="25"/>
      <c r="AD682" s="25"/>
      <c r="AE682" s="25"/>
    </row>
    <row r="683" spans="13:31" x14ac:dyDescent="0.2">
      <c r="M683" s="34"/>
      <c r="N683" s="34"/>
      <c r="AB683" s="25"/>
      <c r="AC683" s="25"/>
      <c r="AD683" s="25"/>
      <c r="AE683" s="25"/>
    </row>
    <row r="684" spans="13:31" x14ac:dyDescent="0.2">
      <c r="M684" s="34"/>
      <c r="N684" s="34"/>
      <c r="AB684" s="25"/>
      <c r="AC684" s="25"/>
      <c r="AD684" s="25"/>
      <c r="AE684" s="25"/>
    </row>
    <row r="685" spans="13:31" x14ac:dyDescent="0.2">
      <c r="M685" s="34"/>
      <c r="N685" s="34"/>
      <c r="AB685" s="25"/>
      <c r="AC685" s="25"/>
      <c r="AD685" s="25"/>
      <c r="AE685" s="25"/>
    </row>
    <row r="686" spans="13:31" x14ac:dyDescent="0.2">
      <c r="M686" s="34"/>
      <c r="N686" s="34"/>
      <c r="AB686" s="25"/>
      <c r="AC686" s="25"/>
      <c r="AD686" s="25"/>
      <c r="AE686" s="25"/>
    </row>
    <row r="687" spans="13:31" x14ac:dyDescent="0.2">
      <c r="M687" s="34"/>
      <c r="N687" s="34"/>
      <c r="AB687" s="25"/>
      <c r="AC687" s="25"/>
      <c r="AD687" s="25"/>
      <c r="AE687" s="25"/>
    </row>
    <row r="688" spans="13:31" x14ac:dyDescent="0.2">
      <c r="M688" s="34"/>
      <c r="N688" s="34"/>
      <c r="AB688" s="25"/>
      <c r="AC688" s="25"/>
      <c r="AD688" s="25"/>
      <c r="AE688" s="25"/>
    </row>
    <row r="689" spans="13:31" x14ac:dyDescent="0.2">
      <c r="M689" s="34"/>
      <c r="N689" s="34"/>
      <c r="AB689" s="25"/>
      <c r="AC689" s="25"/>
      <c r="AD689" s="25"/>
      <c r="AE689" s="25"/>
    </row>
    <row r="690" spans="13:31" x14ac:dyDescent="0.2">
      <c r="M690" s="34"/>
      <c r="N690" s="34"/>
      <c r="AB690" s="25"/>
      <c r="AC690" s="25"/>
      <c r="AD690" s="25"/>
      <c r="AE690" s="25"/>
    </row>
    <row r="691" spans="13:31" x14ac:dyDescent="0.2">
      <c r="M691" s="34"/>
      <c r="N691" s="34"/>
      <c r="AB691" s="25"/>
      <c r="AC691" s="25"/>
      <c r="AD691" s="25"/>
      <c r="AE691" s="25"/>
    </row>
    <row r="692" spans="13:31" x14ac:dyDescent="0.2">
      <c r="M692" s="34"/>
      <c r="N692" s="34"/>
      <c r="AB692" s="25"/>
      <c r="AC692" s="25"/>
      <c r="AD692" s="25"/>
      <c r="AE692" s="25"/>
    </row>
    <row r="693" spans="13:31" x14ac:dyDescent="0.2">
      <c r="M693" s="34"/>
      <c r="N693" s="34"/>
      <c r="AB693" s="25"/>
      <c r="AC693" s="25"/>
      <c r="AD693" s="25"/>
      <c r="AE693" s="25"/>
    </row>
    <row r="694" spans="13:31" x14ac:dyDescent="0.2">
      <c r="M694" s="34"/>
      <c r="N694" s="34"/>
      <c r="AB694" s="25"/>
      <c r="AC694" s="25"/>
      <c r="AD694" s="25"/>
      <c r="AE694" s="25"/>
    </row>
    <row r="695" spans="13:31" x14ac:dyDescent="0.2">
      <c r="M695" s="34"/>
      <c r="N695" s="34"/>
      <c r="AB695" s="25"/>
      <c r="AC695" s="25"/>
      <c r="AD695" s="25"/>
      <c r="AE695" s="25"/>
    </row>
    <row r="696" spans="13:31" x14ac:dyDescent="0.2">
      <c r="M696" s="34"/>
      <c r="N696" s="34"/>
      <c r="AB696" s="25"/>
      <c r="AC696" s="25"/>
      <c r="AD696" s="25"/>
      <c r="AE696" s="25"/>
    </row>
    <row r="697" spans="13:31" x14ac:dyDescent="0.2">
      <c r="M697" s="34"/>
      <c r="N697" s="34"/>
      <c r="AB697" s="25"/>
      <c r="AC697" s="25"/>
      <c r="AD697" s="25"/>
      <c r="AE697" s="25"/>
    </row>
    <row r="698" spans="13:31" x14ac:dyDescent="0.2">
      <c r="M698" s="34"/>
      <c r="N698" s="34"/>
      <c r="AB698" s="25"/>
      <c r="AC698" s="25"/>
      <c r="AD698" s="25"/>
      <c r="AE698" s="25"/>
    </row>
    <row r="699" spans="13:31" x14ac:dyDescent="0.2">
      <c r="M699" s="34"/>
      <c r="N699" s="34"/>
      <c r="AB699" s="25"/>
      <c r="AC699" s="25"/>
      <c r="AD699" s="25"/>
      <c r="AE699" s="25"/>
    </row>
    <row r="700" spans="13:31" x14ac:dyDescent="0.2">
      <c r="M700" s="34"/>
      <c r="N700" s="34"/>
      <c r="AB700" s="25"/>
      <c r="AC700" s="25"/>
      <c r="AD700" s="25"/>
      <c r="AE700" s="25"/>
    </row>
    <row r="701" spans="13:31" x14ac:dyDescent="0.2">
      <c r="M701" s="34"/>
      <c r="N701" s="34"/>
      <c r="AB701" s="25"/>
      <c r="AC701" s="25"/>
      <c r="AD701" s="25"/>
      <c r="AE701" s="25"/>
    </row>
    <row r="702" spans="13:31" x14ac:dyDescent="0.2">
      <c r="M702" s="34"/>
      <c r="N702" s="34"/>
      <c r="AB702" s="25"/>
      <c r="AC702" s="25"/>
      <c r="AD702" s="25"/>
      <c r="AE702" s="25"/>
    </row>
    <row r="703" spans="13:31" x14ac:dyDescent="0.2">
      <c r="M703" s="34"/>
      <c r="N703" s="34"/>
      <c r="AB703" s="25"/>
      <c r="AC703" s="25"/>
      <c r="AD703" s="25"/>
      <c r="AE703" s="25"/>
    </row>
    <row r="704" spans="13:31" x14ac:dyDescent="0.2">
      <c r="M704" s="34"/>
      <c r="N704" s="34"/>
      <c r="AB704" s="25"/>
      <c r="AC704" s="25"/>
      <c r="AD704" s="25"/>
      <c r="AE704" s="25"/>
    </row>
    <row r="705" spans="13:31" x14ac:dyDescent="0.2">
      <c r="M705" s="34"/>
      <c r="N705" s="34"/>
      <c r="AB705" s="25"/>
      <c r="AC705" s="25"/>
      <c r="AD705" s="25"/>
      <c r="AE705" s="25"/>
    </row>
    <row r="706" spans="13:31" x14ac:dyDescent="0.2">
      <c r="M706" s="34"/>
      <c r="N706" s="34"/>
      <c r="AB706" s="25"/>
      <c r="AC706" s="25"/>
      <c r="AD706" s="25"/>
      <c r="AE706" s="25"/>
    </row>
    <row r="707" spans="13:31" x14ac:dyDescent="0.2">
      <c r="M707" s="34"/>
      <c r="N707" s="34"/>
      <c r="AB707" s="25"/>
      <c r="AC707" s="25"/>
      <c r="AD707" s="25"/>
      <c r="AE707" s="25"/>
    </row>
    <row r="708" spans="13:31" x14ac:dyDescent="0.2">
      <c r="M708" s="34"/>
      <c r="N708" s="34"/>
      <c r="AB708" s="25"/>
      <c r="AC708" s="25"/>
      <c r="AD708" s="25"/>
      <c r="AE708" s="25"/>
    </row>
    <row r="709" spans="13:31" x14ac:dyDescent="0.2">
      <c r="M709" s="34"/>
      <c r="N709" s="34"/>
      <c r="AB709" s="25"/>
      <c r="AC709" s="25"/>
      <c r="AD709" s="25"/>
      <c r="AE709" s="25"/>
    </row>
    <row r="710" spans="13:31" x14ac:dyDescent="0.2">
      <c r="M710" s="34"/>
      <c r="N710" s="34"/>
      <c r="AB710" s="25"/>
      <c r="AC710" s="25"/>
      <c r="AD710" s="25"/>
      <c r="AE710" s="25"/>
    </row>
    <row r="711" spans="13:31" x14ac:dyDescent="0.2">
      <c r="M711" s="34"/>
      <c r="N711" s="34"/>
      <c r="AB711" s="25"/>
      <c r="AC711" s="25"/>
      <c r="AD711" s="25"/>
      <c r="AE711" s="25"/>
    </row>
    <row r="712" spans="13:31" x14ac:dyDescent="0.2">
      <c r="M712" s="34"/>
      <c r="N712" s="34"/>
      <c r="AB712" s="25"/>
      <c r="AC712" s="25"/>
      <c r="AD712" s="25"/>
      <c r="AE712" s="25"/>
    </row>
    <row r="713" spans="13:31" x14ac:dyDescent="0.2">
      <c r="M713" s="34"/>
      <c r="N713" s="34"/>
      <c r="AB713" s="25"/>
      <c r="AC713" s="25"/>
      <c r="AD713" s="25"/>
      <c r="AE713" s="25"/>
    </row>
    <row r="714" spans="13:31" x14ac:dyDescent="0.2">
      <c r="M714" s="34"/>
      <c r="N714" s="34"/>
      <c r="AB714" s="25"/>
      <c r="AC714" s="25"/>
      <c r="AD714" s="25"/>
      <c r="AE714" s="25"/>
    </row>
    <row r="715" spans="13:31" x14ac:dyDescent="0.2">
      <c r="M715" s="34"/>
      <c r="N715" s="34"/>
      <c r="AB715" s="25"/>
      <c r="AC715" s="25"/>
      <c r="AD715" s="25"/>
      <c r="AE715" s="25"/>
    </row>
    <row r="716" spans="13:31" x14ac:dyDescent="0.2">
      <c r="M716" s="34"/>
      <c r="N716" s="34"/>
      <c r="AB716" s="25"/>
      <c r="AC716" s="25"/>
      <c r="AD716" s="25"/>
      <c r="AE716" s="25"/>
    </row>
    <row r="717" spans="13:31" x14ac:dyDescent="0.2">
      <c r="M717" s="34"/>
      <c r="N717" s="34"/>
      <c r="AB717" s="25"/>
      <c r="AC717" s="25"/>
      <c r="AD717" s="25"/>
      <c r="AE717" s="25"/>
    </row>
    <row r="718" spans="13:31" x14ac:dyDescent="0.2">
      <c r="M718" s="34"/>
      <c r="N718" s="34"/>
      <c r="AB718" s="25"/>
      <c r="AC718" s="25"/>
      <c r="AD718" s="25"/>
      <c r="AE718" s="25"/>
    </row>
    <row r="719" spans="13:31" x14ac:dyDescent="0.2">
      <c r="M719" s="34"/>
      <c r="N719" s="34"/>
      <c r="AB719" s="25"/>
      <c r="AC719" s="25"/>
      <c r="AD719" s="25"/>
      <c r="AE719" s="25"/>
    </row>
    <row r="720" spans="13:31" x14ac:dyDescent="0.2">
      <c r="M720" s="34"/>
      <c r="N720" s="34"/>
      <c r="AB720" s="25"/>
      <c r="AC720" s="25"/>
      <c r="AD720" s="25"/>
      <c r="AE720" s="25"/>
    </row>
    <row r="721" spans="13:31" x14ac:dyDescent="0.2">
      <c r="M721" s="34"/>
      <c r="N721" s="34"/>
      <c r="AB721" s="25"/>
      <c r="AC721" s="25"/>
      <c r="AD721" s="25"/>
      <c r="AE721" s="25"/>
    </row>
    <row r="722" spans="13:31" x14ac:dyDescent="0.2">
      <c r="M722" s="34"/>
      <c r="N722" s="34"/>
      <c r="AB722" s="25"/>
      <c r="AC722" s="25"/>
      <c r="AD722" s="25"/>
      <c r="AE722" s="25"/>
    </row>
    <row r="723" spans="13:31" x14ac:dyDescent="0.2">
      <c r="M723" s="34"/>
      <c r="N723" s="34"/>
      <c r="AB723" s="25"/>
      <c r="AC723" s="25"/>
      <c r="AD723" s="25"/>
      <c r="AE723" s="25"/>
    </row>
    <row r="724" spans="13:31" x14ac:dyDescent="0.2">
      <c r="M724" s="34"/>
      <c r="N724" s="34"/>
      <c r="AB724" s="25"/>
      <c r="AC724" s="25"/>
      <c r="AD724" s="25"/>
      <c r="AE724" s="25"/>
    </row>
    <row r="725" spans="13:31" x14ac:dyDescent="0.2">
      <c r="M725" s="34"/>
      <c r="N725" s="34"/>
      <c r="AB725" s="25"/>
      <c r="AC725" s="25"/>
      <c r="AD725" s="25"/>
      <c r="AE725" s="25"/>
    </row>
    <row r="726" spans="13:31" x14ac:dyDescent="0.2">
      <c r="M726" s="34"/>
      <c r="N726" s="34"/>
      <c r="AB726" s="25"/>
      <c r="AC726" s="25"/>
      <c r="AD726" s="25"/>
      <c r="AE726" s="25"/>
    </row>
    <row r="727" spans="13:31" x14ac:dyDescent="0.2">
      <c r="M727" s="34"/>
      <c r="N727" s="34"/>
      <c r="AB727" s="25"/>
      <c r="AC727" s="25"/>
      <c r="AD727" s="25"/>
      <c r="AE727" s="25"/>
    </row>
    <row r="728" spans="13:31" x14ac:dyDescent="0.2">
      <c r="M728" s="34"/>
      <c r="N728" s="34"/>
      <c r="AB728" s="25"/>
      <c r="AC728" s="25"/>
      <c r="AD728" s="25"/>
      <c r="AE728" s="25"/>
    </row>
    <row r="729" spans="13:31" x14ac:dyDescent="0.2">
      <c r="M729" s="34"/>
      <c r="N729" s="34"/>
      <c r="AB729" s="25"/>
      <c r="AC729" s="25"/>
      <c r="AD729" s="25"/>
      <c r="AE729" s="25"/>
    </row>
    <row r="730" spans="13:31" x14ac:dyDescent="0.2">
      <c r="M730" s="34"/>
      <c r="N730" s="34"/>
      <c r="AB730" s="25"/>
      <c r="AC730" s="25"/>
      <c r="AD730" s="25"/>
      <c r="AE730" s="25"/>
    </row>
    <row r="731" spans="13:31" x14ac:dyDescent="0.2">
      <c r="M731" s="34"/>
      <c r="N731" s="34"/>
      <c r="AB731" s="25"/>
      <c r="AC731" s="25"/>
      <c r="AD731" s="25"/>
      <c r="AE731" s="25"/>
    </row>
    <row r="732" spans="13:31" x14ac:dyDescent="0.2">
      <c r="M732" s="34"/>
      <c r="N732" s="34"/>
      <c r="AB732" s="25"/>
      <c r="AC732" s="25"/>
      <c r="AD732" s="25"/>
      <c r="AE732" s="25"/>
    </row>
    <row r="733" spans="13:31" x14ac:dyDescent="0.2">
      <c r="M733" s="34"/>
      <c r="N733" s="34"/>
      <c r="AB733" s="25"/>
      <c r="AC733" s="25"/>
      <c r="AD733" s="25"/>
      <c r="AE733" s="25"/>
    </row>
    <row r="734" spans="13:31" x14ac:dyDescent="0.2">
      <c r="M734" s="34"/>
      <c r="N734" s="34"/>
      <c r="AB734" s="25"/>
      <c r="AC734" s="25"/>
      <c r="AD734" s="25"/>
      <c r="AE734" s="25"/>
    </row>
    <row r="735" spans="13:31" x14ac:dyDescent="0.2">
      <c r="M735" s="34"/>
      <c r="N735" s="34"/>
      <c r="AB735" s="25"/>
      <c r="AC735" s="25"/>
      <c r="AD735" s="25"/>
      <c r="AE735" s="25"/>
    </row>
    <row r="736" spans="13:31" x14ac:dyDescent="0.2">
      <c r="M736" s="34"/>
      <c r="N736" s="34"/>
      <c r="AB736" s="25"/>
      <c r="AC736" s="25"/>
      <c r="AD736" s="25"/>
      <c r="AE736" s="25"/>
    </row>
    <row r="737" spans="13:31" x14ac:dyDescent="0.2">
      <c r="M737" s="34"/>
      <c r="N737" s="34"/>
      <c r="AB737" s="25"/>
      <c r="AC737" s="25"/>
      <c r="AD737" s="25"/>
      <c r="AE737" s="25"/>
    </row>
    <row r="738" spans="13:31" x14ac:dyDescent="0.2">
      <c r="M738" s="34"/>
      <c r="N738" s="34"/>
      <c r="AB738" s="25"/>
      <c r="AC738" s="25"/>
      <c r="AD738" s="25"/>
      <c r="AE738" s="25"/>
    </row>
    <row r="739" spans="13:31" x14ac:dyDescent="0.2">
      <c r="M739" s="34"/>
      <c r="N739" s="34"/>
      <c r="AB739" s="25"/>
      <c r="AC739" s="25"/>
      <c r="AD739" s="25"/>
      <c r="AE739" s="25"/>
    </row>
    <row r="740" spans="13:31" x14ac:dyDescent="0.2">
      <c r="M740" s="34"/>
      <c r="N740" s="34"/>
      <c r="AB740" s="25"/>
      <c r="AC740" s="25"/>
      <c r="AD740" s="25"/>
      <c r="AE740" s="25"/>
    </row>
    <row r="741" spans="13:31" x14ac:dyDescent="0.2">
      <c r="M741" s="34"/>
      <c r="N741" s="34"/>
      <c r="AB741" s="25"/>
      <c r="AC741" s="25"/>
      <c r="AD741" s="25"/>
      <c r="AE741" s="25"/>
    </row>
    <row r="742" spans="13:31" x14ac:dyDescent="0.2">
      <c r="M742" s="34"/>
      <c r="N742" s="34"/>
      <c r="AB742" s="25"/>
      <c r="AC742" s="25"/>
      <c r="AD742" s="25"/>
      <c r="AE742" s="25"/>
    </row>
    <row r="743" spans="13:31" x14ac:dyDescent="0.2">
      <c r="M743" s="34"/>
      <c r="N743" s="34"/>
      <c r="AB743" s="25"/>
      <c r="AC743" s="25"/>
      <c r="AD743" s="25"/>
      <c r="AE743" s="25"/>
    </row>
    <row r="744" spans="13:31" x14ac:dyDescent="0.2">
      <c r="M744" s="34"/>
      <c r="N744" s="34"/>
      <c r="AB744" s="25"/>
      <c r="AC744" s="25"/>
      <c r="AD744" s="25"/>
      <c r="AE744" s="25"/>
    </row>
    <row r="745" spans="13:31" x14ac:dyDescent="0.2">
      <c r="M745" s="34"/>
      <c r="N745" s="34"/>
      <c r="AB745" s="25"/>
      <c r="AC745" s="25"/>
      <c r="AD745" s="25"/>
      <c r="AE745" s="25"/>
    </row>
    <row r="746" spans="13:31" x14ac:dyDescent="0.2">
      <c r="M746" s="34"/>
      <c r="N746" s="34"/>
      <c r="AB746" s="25"/>
      <c r="AC746" s="25"/>
      <c r="AD746" s="25"/>
      <c r="AE746" s="25"/>
    </row>
    <row r="747" spans="13:31" x14ac:dyDescent="0.2">
      <c r="M747" s="34"/>
      <c r="N747" s="34"/>
      <c r="AB747" s="25"/>
      <c r="AC747" s="25"/>
      <c r="AD747" s="25"/>
      <c r="AE747" s="25"/>
    </row>
    <row r="748" spans="13:31" x14ac:dyDescent="0.2">
      <c r="M748" s="34"/>
      <c r="N748" s="34"/>
      <c r="AB748" s="25"/>
      <c r="AC748" s="25"/>
      <c r="AD748" s="25"/>
      <c r="AE748" s="25"/>
    </row>
    <row r="749" spans="13:31" x14ac:dyDescent="0.2">
      <c r="M749" s="34"/>
      <c r="N749" s="34"/>
      <c r="AB749" s="25"/>
      <c r="AC749" s="25"/>
      <c r="AD749" s="25"/>
      <c r="AE749" s="25"/>
    </row>
    <row r="750" spans="13:31" x14ac:dyDescent="0.2">
      <c r="M750" s="34"/>
      <c r="N750" s="34"/>
      <c r="AB750" s="25"/>
      <c r="AC750" s="25"/>
      <c r="AD750" s="25"/>
      <c r="AE750" s="25"/>
    </row>
    <row r="751" spans="13:31" x14ac:dyDescent="0.2">
      <c r="M751" s="34"/>
      <c r="N751" s="34"/>
      <c r="AB751" s="25"/>
      <c r="AC751" s="25"/>
      <c r="AD751" s="25"/>
      <c r="AE751" s="25"/>
    </row>
    <row r="752" spans="13:31" x14ac:dyDescent="0.2">
      <c r="M752" s="34"/>
      <c r="N752" s="34"/>
      <c r="AB752" s="25"/>
      <c r="AC752" s="25"/>
      <c r="AD752" s="25"/>
      <c r="AE752" s="25"/>
    </row>
    <row r="753" spans="13:31" x14ac:dyDescent="0.2">
      <c r="M753" s="34"/>
      <c r="N753" s="34"/>
      <c r="AB753" s="25"/>
      <c r="AC753" s="25"/>
      <c r="AD753" s="25"/>
      <c r="AE753" s="25"/>
    </row>
    <row r="754" spans="13:31" x14ac:dyDescent="0.2">
      <c r="M754" s="34"/>
      <c r="N754" s="34"/>
      <c r="AB754" s="25"/>
      <c r="AC754" s="25"/>
      <c r="AD754" s="25"/>
      <c r="AE754" s="25"/>
    </row>
    <row r="755" spans="13:31" x14ac:dyDescent="0.2">
      <c r="M755" s="34"/>
      <c r="N755" s="34"/>
      <c r="AB755" s="25"/>
      <c r="AC755" s="25"/>
      <c r="AD755" s="25"/>
      <c r="AE755" s="25"/>
    </row>
    <row r="756" spans="13:31" x14ac:dyDescent="0.2">
      <c r="M756" s="34"/>
      <c r="N756" s="34"/>
      <c r="AB756" s="25"/>
      <c r="AC756" s="25"/>
      <c r="AD756" s="25"/>
      <c r="AE756" s="25"/>
    </row>
    <row r="757" spans="13:31" x14ac:dyDescent="0.2">
      <c r="M757" s="34"/>
      <c r="N757" s="34"/>
      <c r="AB757" s="25"/>
      <c r="AC757" s="25"/>
      <c r="AD757" s="25"/>
      <c r="AE757" s="25"/>
    </row>
    <row r="758" spans="13:31" x14ac:dyDescent="0.2">
      <c r="M758" s="34"/>
      <c r="N758" s="34"/>
      <c r="AB758" s="25"/>
      <c r="AC758" s="25"/>
      <c r="AD758" s="25"/>
      <c r="AE758" s="25"/>
    </row>
    <row r="759" spans="13:31" x14ac:dyDescent="0.2">
      <c r="M759" s="34"/>
      <c r="N759" s="34"/>
      <c r="AB759" s="25"/>
      <c r="AC759" s="25"/>
      <c r="AD759" s="25"/>
      <c r="AE759" s="25"/>
    </row>
    <row r="760" spans="13:31" x14ac:dyDescent="0.2">
      <c r="M760" s="34"/>
      <c r="N760" s="34"/>
      <c r="AB760" s="25"/>
      <c r="AC760" s="25"/>
      <c r="AD760" s="25"/>
      <c r="AE760" s="25"/>
    </row>
    <row r="761" spans="13:31" x14ac:dyDescent="0.2">
      <c r="M761" s="34"/>
      <c r="N761" s="34"/>
      <c r="AB761" s="25"/>
      <c r="AC761" s="25"/>
      <c r="AD761" s="25"/>
      <c r="AE761" s="25"/>
    </row>
    <row r="762" spans="13:31" x14ac:dyDescent="0.2">
      <c r="M762" s="34"/>
      <c r="N762" s="34"/>
      <c r="AB762" s="25"/>
      <c r="AC762" s="25"/>
      <c r="AD762" s="25"/>
      <c r="AE762" s="25"/>
    </row>
    <row r="763" spans="13:31" x14ac:dyDescent="0.2">
      <c r="M763" s="34"/>
      <c r="N763" s="34"/>
      <c r="AB763" s="25"/>
      <c r="AC763" s="25"/>
      <c r="AD763" s="25"/>
      <c r="AE763" s="25"/>
    </row>
    <row r="764" spans="13:31" x14ac:dyDescent="0.2">
      <c r="M764" s="34"/>
      <c r="N764" s="34"/>
      <c r="AB764" s="25"/>
      <c r="AC764" s="25"/>
      <c r="AD764" s="25"/>
      <c r="AE764" s="25"/>
    </row>
    <row r="765" spans="13:31" x14ac:dyDescent="0.2">
      <c r="M765" s="34"/>
      <c r="N765" s="34"/>
      <c r="AB765" s="25"/>
      <c r="AC765" s="25"/>
      <c r="AD765" s="25"/>
      <c r="AE765" s="25"/>
    </row>
    <row r="766" spans="13:31" x14ac:dyDescent="0.2">
      <c r="M766" s="34"/>
      <c r="N766" s="34"/>
      <c r="AB766" s="25"/>
      <c r="AC766" s="25"/>
      <c r="AD766" s="25"/>
      <c r="AE766" s="25"/>
    </row>
    <row r="767" spans="13:31" x14ac:dyDescent="0.2">
      <c r="M767" s="34"/>
      <c r="N767" s="34"/>
      <c r="AB767" s="25"/>
      <c r="AC767" s="25"/>
      <c r="AD767" s="25"/>
      <c r="AE767" s="25"/>
    </row>
    <row r="768" spans="13:31" x14ac:dyDescent="0.2">
      <c r="M768" s="34"/>
      <c r="N768" s="34"/>
      <c r="AB768" s="25"/>
      <c r="AC768" s="25"/>
      <c r="AD768" s="25"/>
      <c r="AE768" s="25"/>
    </row>
    <row r="769" spans="13:31" x14ac:dyDescent="0.2">
      <c r="M769" s="34"/>
      <c r="N769" s="34"/>
      <c r="AB769" s="25"/>
      <c r="AC769" s="25"/>
      <c r="AD769" s="25"/>
      <c r="AE769" s="25"/>
    </row>
    <row r="770" spans="13:31" x14ac:dyDescent="0.2">
      <c r="M770" s="34"/>
      <c r="N770" s="34"/>
      <c r="AB770" s="25"/>
      <c r="AC770" s="25"/>
      <c r="AD770" s="25"/>
      <c r="AE770" s="25"/>
    </row>
    <row r="771" spans="13:31" x14ac:dyDescent="0.2">
      <c r="M771" s="34"/>
      <c r="N771" s="34"/>
      <c r="AB771" s="25"/>
      <c r="AC771" s="25"/>
      <c r="AD771" s="25"/>
      <c r="AE771" s="25"/>
    </row>
    <row r="772" spans="13:31" x14ac:dyDescent="0.2">
      <c r="M772" s="34"/>
      <c r="N772" s="34"/>
      <c r="AB772" s="25"/>
      <c r="AC772" s="25"/>
      <c r="AD772" s="25"/>
      <c r="AE772" s="25"/>
    </row>
    <row r="773" spans="13:31" x14ac:dyDescent="0.2">
      <c r="M773" s="34"/>
      <c r="N773" s="34"/>
      <c r="AB773" s="25"/>
      <c r="AC773" s="25"/>
      <c r="AD773" s="25"/>
      <c r="AE773" s="25"/>
    </row>
    <row r="774" spans="13:31" x14ac:dyDescent="0.2">
      <c r="M774" s="34"/>
      <c r="N774" s="34"/>
      <c r="AB774" s="25"/>
      <c r="AC774" s="25"/>
      <c r="AD774" s="25"/>
      <c r="AE774" s="25"/>
    </row>
    <row r="775" spans="13:31" x14ac:dyDescent="0.2">
      <c r="M775" s="34"/>
      <c r="N775" s="34"/>
      <c r="AB775" s="25"/>
      <c r="AC775" s="25"/>
      <c r="AD775" s="25"/>
      <c r="AE775" s="25"/>
    </row>
    <row r="776" spans="13:31" x14ac:dyDescent="0.2">
      <c r="M776" s="34"/>
      <c r="N776" s="34"/>
      <c r="AB776" s="25"/>
      <c r="AC776" s="25"/>
      <c r="AD776" s="25"/>
      <c r="AE776" s="25"/>
    </row>
    <row r="777" spans="13:31" x14ac:dyDescent="0.2">
      <c r="M777" s="34"/>
      <c r="N777" s="34"/>
      <c r="AB777" s="25"/>
      <c r="AC777" s="25"/>
      <c r="AD777" s="25"/>
      <c r="AE777" s="25"/>
    </row>
    <row r="778" spans="13:31" x14ac:dyDescent="0.2">
      <c r="M778" s="34"/>
      <c r="N778" s="34"/>
      <c r="AB778" s="25"/>
      <c r="AC778" s="25"/>
      <c r="AD778" s="25"/>
      <c r="AE778" s="25"/>
    </row>
    <row r="779" spans="13:31" x14ac:dyDescent="0.2">
      <c r="M779" s="34"/>
      <c r="N779" s="34"/>
      <c r="AB779" s="25"/>
      <c r="AC779" s="25"/>
      <c r="AD779" s="25"/>
      <c r="AE779" s="25"/>
    </row>
    <row r="780" spans="13:31" x14ac:dyDescent="0.2">
      <c r="M780" s="34"/>
      <c r="N780" s="34"/>
      <c r="AB780" s="25"/>
      <c r="AC780" s="25"/>
      <c r="AD780" s="25"/>
      <c r="AE780" s="25"/>
    </row>
    <row r="781" spans="13:31" x14ac:dyDescent="0.2">
      <c r="M781" s="34"/>
      <c r="N781" s="34"/>
      <c r="AB781" s="25"/>
      <c r="AC781" s="25"/>
      <c r="AD781" s="25"/>
      <c r="AE781" s="25"/>
    </row>
    <row r="782" spans="13:31" x14ac:dyDescent="0.2">
      <c r="M782" s="34"/>
      <c r="N782" s="34"/>
      <c r="AB782" s="25"/>
      <c r="AC782" s="25"/>
      <c r="AD782" s="25"/>
      <c r="AE782" s="25"/>
    </row>
    <row r="783" spans="13:31" x14ac:dyDescent="0.2">
      <c r="M783" s="34"/>
      <c r="N783" s="34"/>
      <c r="AB783" s="25"/>
      <c r="AC783" s="25"/>
      <c r="AD783" s="25"/>
      <c r="AE783" s="25"/>
    </row>
    <row r="784" spans="13:31" x14ac:dyDescent="0.2">
      <c r="M784" s="34"/>
      <c r="N784" s="34"/>
      <c r="AB784" s="25"/>
      <c r="AC784" s="25"/>
      <c r="AD784" s="25"/>
      <c r="AE784" s="25"/>
    </row>
    <row r="785" spans="13:31" x14ac:dyDescent="0.2">
      <c r="M785" s="34"/>
      <c r="N785" s="34"/>
      <c r="AB785" s="25"/>
      <c r="AC785" s="25"/>
      <c r="AD785" s="25"/>
      <c r="AE785" s="25"/>
    </row>
    <row r="786" spans="13:31" x14ac:dyDescent="0.2">
      <c r="M786" s="34"/>
      <c r="N786" s="34"/>
      <c r="AB786" s="25"/>
      <c r="AC786" s="25"/>
      <c r="AD786" s="25"/>
      <c r="AE786" s="25"/>
    </row>
    <row r="787" spans="13:31" x14ac:dyDescent="0.2">
      <c r="M787" s="34"/>
      <c r="N787" s="34"/>
      <c r="AB787" s="25"/>
      <c r="AC787" s="25"/>
      <c r="AD787" s="25"/>
      <c r="AE787" s="25"/>
    </row>
    <row r="788" spans="13:31" x14ac:dyDescent="0.2">
      <c r="M788" s="34"/>
      <c r="N788" s="34"/>
      <c r="AB788" s="25"/>
      <c r="AC788" s="25"/>
      <c r="AD788" s="25"/>
      <c r="AE788" s="25"/>
    </row>
    <row r="789" spans="13:31" x14ac:dyDescent="0.2">
      <c r="M789" s="34"/>
      <c r="N789" s="34"/>
      <c r="AB789" s="25"/>
      <c r="AC789" s="25"/>
      <c r="AD789" s="25"/>
      <c r="AE789" s="25"/>
    </row>
    <row r="790" spans="13:31" x14ac:dyDescent="0.2">
      <c r="M790" s="34"/>
      <c r="N790" s="34"/>
      <c r="AB790" s="25"/>
      <c r="AC790" s="25"/>
      <c r="AD790" s="25"/>
      <c r="AE790" s="25"/>
    </row>
    <row r="791" spans="13:31" x14ac:dyDescent="0.2">
      <c r="M791" s="34"/>
      <c r="N791" s="34"/>
      <c r="AB791" s="25"/>
      <c r="AC791" s="25"/>
      <c r="AD791" s="25"/>
      <c r="AE791" s="25"/>
    </row>
    <row r="792" spans="13:31" x14ac:dyDescent="0.2">
      <c r="M792" s="34"/>
      <c r="N792" s="34"/>
      <c r="AB792" s="25"/>
      <c r="AC792" s="25"/>
      <c r="AD792" s="25"/>
      <c r="AE792" s="25"/>
    </row>
    <row r="793" spans="13:31" x14ac:dyDescent="0.2">
      <c r="M793" s="34"/>
      <c r="N793" s="34"/>
      <c r="AB793" s="25"/>
      <c r="AC793" s="25"/>
      <c r="AD793" s="25"/>
      <c r="AE793" s="25"/>
    </row>
    <row r="794" spans="13:31" x14ac:dyDescent="0.2">
      <c r="M794" s="34"/>
      <c r="N794" s="34"/>
      <c r="AB794" s="25"/>
      <c r="AC794" s="25"/>
      <c r="AD794" s="25"/>
      <c r="AE794" s="25"/>
    </row>
    <row r="795" spans="13:31" x14ac:dyDescent="0.2">
      <c r="M795" s="34"/>
      <c r="N795" s="34"/>
      <c r="AB795" s="25"/>
      <c r="AC795" s="25"/>
      <c r="AD795" s="25"/>
      <c r="AE795" s="25"/>
    </row>
    <row r="796" spans="13:31" x14ac:dyDescent="0.2">
      <c r="M796" s="34"/>
      <c r="N796" s="34"/>
      <c r="AB796" s="25"/>
      <c r="AC796" s="25"/>
      <c r="AD796" s="25"/>
      <c r="AE796" s="25"/>
    </row>
    <row r="797" spans="13:31" x14ac:dyDescent="0.2">
      <c r="M797" s="34"/>
      <c r="N797" s="34"/>
      <c r="AB797" s="25"/>
      <c r="AC797" s="25"/>
      <c r="AD797" s="25"/>
      <c r="AE797" s="25"/>
    </row>
    <row r="798" spans="13:31" x14ac:dyDescent="0.2">
      <c r="M798" s="34"/>
      <c r="N798" s="34"/>
      <c r="AB798" s="25"/>
      <c r="AC798" s="25"/>
      <c r="AD798" s="25"/>
      <c r="AE798" s="25"/>
    </row>
    <row r="799" spans="13:31" x14ac:dyDescent="0.2">
      <c r="M799" s="34"/>
      <c r="N799" s="34"/>
      <c r="AB799" s="25"/>
      <c r="AC799" s="25"/>
      <c r="AD799" s="25"/>
      <c r="AE799" s="25"/>
    </row>
    <row r="800" spans="13:31" x14ac:dyDescent="0.2">
      <c r="M800" s="34"/>
      <c r="N800" s="34"/>
      <c r="AB800" s="25"/>
      <c r="AC800" s="25"/>
      <c r="AD800" s="25"/>
      <c r="AE800" s="25"/>
    </row>
    <row r="801" spans="13:31" x14ac:dyDescent="0.2">
      <c r="M801" s="34"/>
      <c r="N801" s="34"/>
      <c r="AB801" s="25"/>
      <c r="AC801" s="25"/>
      <c r="AD801" s="25"/>
      <c r="AE801" s="25"/>
    </row>
    <row r="802" spans="13:31" x14ac:dyDescent="0.2">
      <c r="M802" s="34"/>
      <c r="N802" s="34"/>
      <c r="AB802" s="25"/>
      <c r="AC802" s="25"/>
      <c r="AD802" s="25"/>
      <c r="AE802" s="25"/>
    </row>
    <row r="803" spans="13:31" x14ac:dyDescent="0.2">
      <c r="M803" s="34"/>
      <c r="N803" s="34"/>
      <c r="AB803" s="25"/>
      <c r="AC803" s="25"/>
      <c r="AD803" s="25"/>
      <c r="AE803" s="25"/>
    </row>
    <row r="804" spans="13:31" x14ac:dyDescent="0.2">
      <c r="M804" s="34"/>
      <c r="N804" s="34"/>
      <c r="AB804" s="25"/>
      <c r="AC804" s="25"/>
      <c r="AD804" s="25"/>
      <c r="AE804" s="25"/>
    </row>
    <row r="805" spans="13:31" x14ac:dyDescent="0.2">
      <c r="M805" s="34"/>
      <c r="N805" s="34"/>
      <c r="AB805" s="25"/>
      <c r="AC805" s="25"/>
      <c r="AD805" s="25"/>
      <c r="AE805" s="25"/>
    </row>
    <row r="806" spans="13:31" x14ac:dyDescent="0.2">
      <c r="M806" s="34"/>
      <c r="N806" s="34"/>
      <c r="AB806" s="25"/>
      <c r="AC806" s="25"/>
      <c r="AD806" s="25"/>
      <c r="AE806" s="25"/>
    </row>
    <row r="807" spans="13:31" x14ac:dyDescent="0.2">
      <c r="M807" s="34"/>
      <c r="N807" s="34"/>
      <c r="AB807" s="25"/>
      <c r="AC807" s="25"/>
      <c r="AD807" s="25"/>
      <c r="AE807" s="25"/>
    </row>
    <row r="808" spans="13:31" x14ac:dyDescent="0.2">
      <c r="M808" s="34"/>
      <c r="N808" s="34"/>
      <c r="AB808" s="25"/>
      <c r="AC808" s="25"/>
      <c r="AD808" s="25"/>
      <c r="AE808" s="25"/>
    </row>
    <row r="809" spans="13:31" x14ac:dyDescent="0.2">
      <c r="M809" s="34"/>
      <c r="N809" s="34"/>
      <c r="AB809" s="25"/>
      <c r="AC809" s="25"/>
      <c r="AD809" s="25"/>
      <c r="AE809" s="25"/>
    </row>
    <row r="810" spans="13:31" x14ac:dyDescent="0.2">
      <c r="M810" s="34"/>
      <c r="N810" s="34"/>
      <c r="AB810" s="25"/>
      <c r="AC810" s="25"/>
      <c r="AD810" s="25"/>
      <c r="AE810" s="25"/>
    </row>
    <row r="811" spans="13:31" x14ac:dyDescent="0.2">
      <c r="M811" s="34"/>
      <c r="N811" s="34"/>
      <c r="AB811" s="25"/>
      <c r="AC811" s="25"/>
      <c r="AD811" s="25"/>
      <c r="AE811" s="25"/>
    </row>
    <row r="812" spans="13:31" x14ac:dyDescent="0.2">
      <c r="M812" s="34"/>
      <c r="N812" s="34"/>
      <c r="AB812" s="25"/>
      <c r="AC812" s="25"/>
      <c r="AD812" s="25"/>
      <c r="AE812" s="25"/>
    </row>
    <row r="813" spans="13:31" x14ac:dyDescent="0.2">
      <c r="M813" s="34"/>
      <c r="N813" s="34"/>
      <c r="AB813" s="25"/>
      <c r="AC813" s="25"/>
      <c r="AD813" s="25"/>
      <c r="AE813" s="25"/>
    </row>
    <row r="814" spans="13:31" x14ac:dyDescent="0.2">
      <c r="M814" s="34"/>
      <c r="N814" s="34"/>
      <c r="AB814" s="25"/>
      <c r="AC814" s="25"/>
      <c r="AD814" s="25"/>
      <c r="AE814" s="25"/>
    </row>
    <row r="815" spans="13:31" x14ac:dyDescent="0.2">
      <c r="M815" s="34"/>
      <c r="N815" s="34"/>
      <c r="AB815" s="25"/>
      <c r="AC815" s="25"/>
      <c r="AD815" s="25"/>
      <c r="AE815" s="25"/>
    </row>
    <row r="816" spans="13:31" x14ac:dyDescent="0.2">
      <c r="M816" s="34"/>
      <c r="N816" s="34"/>
      <c r="AB816" s="25"/>
      <c r="AC816" s="25"/>
      <c r="AD816" s="25"/>
      <c r="AE816" s="25"/>
    </row>
    <row r="817" spans="13:31" x14ac:dyDescent="0.2">
      <c r="M817" s="34"/>
      <c r="N817" s="34"/>
      <c r="AB817" s="25"/>
      <c r="AC817" s="25"/>
      <c r="AD817" s="25"/>
      <c r="AE817" s="25"/>
    </row>
    <row r="818" spans="13:31" x14ac:dyDescent="0.2">
      <c r="M818" s="34"/>
      <c r="N818" s="34"/>
      <c r="AB818" s="25"/>
      <c r="AC818" s="25"/>
      <c r="AD818" s="25"/>
      <c r="AE818" s="25"/>
    </row>
    <row r="819" spans="13:31" x14ac:dyDescent="0.2">
      <c r="M819" s="34"/>
      <c r="N819" s="34"/>
      <c r="AB819" s="25"/>
      <c r="AC819" s="25"/>
      <c r="AD819" s="25"/>
      <c r="AE819" s="25"/>
    </row>
    <row r="820" spans="13:31" x14ac:dyDescent="0.2">
      <c r="M820" s="34"/>
      <c r="N820" s="34"/>
      <c r="AB820" s="25"/>
      <c r="AC820" s="25"/>
      <c r="AD820" s="25"/>
      <c r="AE820" s="25"/>
    </row>
    <row r="821" spans="13:31" x14ac:dyDescent="0.2">
      <c r="M821" s="34"/>
      <c r="N821" s="34"/>
      <c r="AB821" s="25"/>
      <c r="AC821" s="25"/>
      <c r="AD821" s="25"/>
      <c r="AE821" s="25"/>
    </row>
    <row r="822" spans="13:31" x14ac:dyDescent="0.2">
      <c r="M822" s="34"/>
      <c r="N822" s="34"/>
      <c r="AB822" s="25"/>
      <c r="AC822" s="25"/>
      <c r="AD822" s="25"/>
      <c r="AE822" s="25"/>
    </row>
    <row r="823" spans="13:31" x14ac:dyDescent="0.2">
      <c r="M823" s="34"/>
      <c r="N823" s="34"/>
      <c r="AB823" s="25"/>
      <c r="AC823" s="25"/>
      <c r="AD823" s="25"/>
      <c r="AE823" s="25"/>
    </row>
    <row r="824" spans="13:31" x14ac:dyDescent="0.2">
      <c r="M824" s="34"/>
      <c r="N824" s="34"/>
      <c r="AB824" s="25"/>
      <c r="AC824" s="25"/>
      <c r="AD824" s="25"/>
      <c r="AE824" s="25"/>
    </row>
    <row r="825" spans="13:31" x14ac:dyDescent="0.2">
      <c r="M825" s="34"/>
      <c r="N825" s="34"/>
      <c r="AB825" s="25"/>
      <c r="AC825" s="25"/>
      <c r="AD825" s="25"/>
      <c r="AE825" s="25"/>
    </row>
    <row r="826" spans="13:31" x14ac:dyDescent="0.2">
      <c r="M826" s="34"/>
      <c r="N826" s="34"/>
      <c r="AB826" s="25"/>
      <c r="AC826" s="25"/>
      <c r="AD826" s="25"/>
      <c r="AE826" s="25"/>
    </row>
    <row r="827" spans="13:31" x14ac:dyDescent="0.2">
      <c r="M827" s="34"/>
      <c r="N827" s="34"/>
      <c r="AB827" s="25"/>
      <c r="AC827" s="25"/>
      <c r="AD827" s="25"/>
      <c r="AE827" s="25"/>
    </row>
    <row r="828" spans="13:31" x14ac:dyDescent="0.2">
      <c r="M828" s="34"/>
      <c r="N828" s="34"/>
      <c r="AB828" s="25"/>
      <c r="AC828" s="25"/>
      <c r="AD828" s="25"/>
      <c r="AE828" s="25"/>
    </row>
    <row r="829" spans="13:31" x14ac:dyDescent="0.2">
      <c r="M829" s="34"/>
      <c r="N829" s="34"/>
      <c r="AB829" s="25"/>
      <c r="AC829" s="25"/>
      <c r="AD829" s="25"/>
      <c r="AE829" s="25"/>
    </row>
    <row r="830" spans="13:31" x14ac:dyDescent="0.2">
      <c r="M830" s="34"/>
      <c r="N830" s="34"/>
      <c r="AB830" s="25"/>
      <c r="AC830" s="25"/>
      <c r="AD830" s="25"/>
      <c r="AE830" s="25"/>
    </row>
    <row r="831" spans="13:31" x14ac:dyDescent="0.2">
      <c r="M831" s="34"/>
      <c r="N831" s="34"/>
      <c r="AB831" s="25"/>
      <c r="AC831" s="25"/>
      <c r="AD831" s="25"/>
      <c r="AE831" s="25"/>
    </row>
    <row r="832" spans="13:31" x14ac:dyDescent="0.2">
      <c r="M832" s="34"/>
      <c r="N832" s="34"/>
      <c r="AB832" s="25"/>
      <c r="AC832" s="25"/>
      <c r="AD832" s="25"/>
      <c r="AE832" s="25"/>
    </row>
    <row r="833" spans="13:31" x14ac:dyDescent="0.2">
      <c r="M833" s="34"/>
      <c r="N833" s="34"/>
      <c r="AB833" s="25"/>
      <c r="AC833" s="25"/>
      <c r="AD833" s="25"/>
      <c r="AE833" s="25"/>
    </row>
    <row r="834" spans="13:31" x14ac:dyDescent="0.2">
      <c r="M834" s="34"/>
      <c r="N834" s="34"/>
      <c r="AB834" s="25"/>
      <c r="AC834" s="25"/>
      <c r="AD834" s="25"/>
      <c r="AE834" s="25"/>
    </row>
    <row r="835" spans="13:31" x14ac:dyDescent="0.2">
      <c r="M835" s="34"/>
      <c r="N835" s="34"/>
      <c r="AB835" s="25"/>
      <c r="AC835" s="25"/>
      <c r="AD835" s="25"/>
      <c r="AE835" s="25"/>
    </row>
    <row r="836" spans="13:31" x14ac:dyDescent="0.2">
      <c r="M836" s="34"/>
      <c r="N836" s="34"/>
      <c r="AB836" s="25"/>
      <c r="AC836" s="25"/>
      <c r="AD836" s="25"/>
      <c r="AE836" s="25"/>
    </row>
    <row r="837" spans="13:31" x14ac:dyDescent="0.2">
      <c r="M837" s="34"/>
      <c r="N837" s="34"/>
      <c r="AB837" s="25"/>
      <c r="AC837" s="25"/>
      <c r="AD837" s="25"/>
      <c r="AE837" s="25"/>
    </row>
    <row r="838" spans="13:31" x14ac:dyDescent="0.2">
      <c r="M838" s="34"/>
      <c r="N838" s="34"/>
      <c r="AB838" s="25"/>
      <c r="AC838" s="25"/>
      <c r="AD838" s="25"/>
      <c r="AE838" s="25"/>
    </row>
    <row r="839" spans="13:31" x14ac:dyDescent="0.2">
      <c r="M839" s="34"/>
      <c r="N839" s="34"/>
      <c r="AB839" s="25"/>
      <c r="AC839" s="25"/>
      <c r="AD839" s="25"/>
      <c r="AE839" s="25"/>
    </row>
    <row r="840" spans="13:31" x14ac:dyDescent="0.2">
      <c r="M840" s="34"/>
      <c r="N840" s="34"/>
      <c r="AB840" s="25"/>
      <c r="AC840" s="25"/>
      <c r="AD840" s="25"/>
      <c r="AE840" s="25"/>
    </row>
    <row r="841" spans="13:31" x14ac:dyDescent="0.2">
      <c r="M841" s="34"/>
      <c r="N841" s="34"/>
      <c r="AB841" s="25"/>
      <c r="AC841" s="25"/>
      <c r="AD841" s="25"/>
      <c r="AE841" s="25"/>
    </row>
    <row r="842" spans="13:31" x14ac:dyDescent="0.2">
      <c r="M842" s="34"/>
      <c r="N842" s="34"/>
      <c r="AB842" s="25"/>
      <c r="AC842" s="25"/>
      <c r="AD842" s="25"/>
      <c r="AE842" s="25"/>
    </row>
    <row r="843" spans="13:31" x14ac:dyDescent="0.2">
      <c r="M843" s="34"/>
      <c r="N843" s="34"/>
      <c r="AB843" s="25"/>
      <c r="AC843" s="25"/>
      <c r="AD843" s="25"/>
      <c r="AE843" s="25"/>
    </row>
    <row r="844" spans="13:31" x14ac:dyDescent="0.2">
      <c r="M844" s="34"/>
      <c r="N844" s="34"/>
      <c r="AB844" s="25"/>
      <c r="AC844" s="25"/>
      <c r="AD844" s="25"/>
      <c r="AE844" s="25"/>
    </row>
    <row r="845" spans="13:31" x14ac:dyDescent="0.2">
      <c r="M845" s="34"/>
      <c r="N845" s="34"/>
      <c r="AB845" s="25"/>
      <c r="AC845" s="25"/>
      <c r="AD845" s="25"/>
      <c r="AE845" s="25"/>
    </row>
    <row r="846" spans="13:31" x14ac:dyDescent="0.2">
      <c r="M846" s="34"/>
      <c r="N846" s="34"/>
      <c r="AB846" s="25"/>
      <c r="AC846" s="25"/>
      <c r="AD846" s="25"/>
      <c r="AE846" s="25"/>
    </row>
    <row r="847" spans="13:31" x14ac:dyDescent="0.2">
      <c r="M847" s="34"/>
      <c r="N847" s="34"/>
      <c r="AB847" s="25"/>
      <c r="AC847" s="25"/>
      <c r="AD847" s="25"/>
      <c r="AE847" s="25"/>
    </row>
    <row r="848" spans="13:31" x14ac:dyDescent="0.2">
      <c r="M848" s="34"/>
      <c r="N848" s="34"/>
      <c r="AB848" s="25"/>
      <c r="AC848" s="25"/>
      <c r="AD848" s="25"/>
      <c r="AE848" s="25"/>
    </row>
    <row r="849" spans="13:31" x14ac:dyDescent="0.2">
      <c r="M849" s="34"/>
      <c r="N849" s="34"/>
      <c r="AB849" s="25"/>
      <c r="AC849" s="25"/>
      <c r="AD849" s="25"/>
      <c r="AE849" s="25"/>
    </row>
    <row r="850" spans="13:31" x14ac:dyDescent="0.2">
      <c r="M850" s="34"/>
      <c r="N850" s="34"/>
      <c r="AB850" s="25"/>
      <c r="AC850" s="25"/>
      <c r="AD850" s="25"/>
      <c r="AE850" s="25"/>
    </row>
    <row r="851" spans="13:31" x14ac:dyDescent="0.2">
      <c r="M851" s="34"/>
      <c r="N851" s="34"/>
      <c r="AB851" s="25"/>
      <c r="AC851" s="25"/>
      <c r="AD851" s="25"/>
      <c r="AE851" s="25"/>
    </row>
    <row r="852" spans="13:31" x14ac:dyDescent="0.2">
      <c r="M852" s="34"/>
      <c r="N852" s="34"/>
      <c r="AB852" s="25"/>
      <c r="AC852" s="25"/>
      <c r="AD852" s="25"/>
      <c r="AE852" s="25"/>
    </row>
    <row r="853" spans="13:31" x14ac:dyDescent="0.2">
      <c r="M853" s="34"/>
      <c r="N853" s="34"/>
      <c r="AB853" s="25"/>
      <c r="AC853" s="25"/>
      <c r="AD853" s="25"/>
      <c r="AE853" s="25"/>
    </row>
    <row r="854" spans="13:31" x14ac:dyDescent="0.2">
      <c r="M854" s="34"/>
      <c r="N854" s="34"/>
      <c r="AB854" s="25"/>
      <c r="AC854" s="25"/>
      <c r="AD854" s="25"/>
      <c r="AE854" s="25"/>
    </row>
    <row r="855" spans="13:31" x14ac:dyDescent="0.2">
      <c r="M855" s="34"/>
      <c r="N855" s="34"/>
      <c r="AB855" s="25"/>
      <c r="AC855" s="25"/>
      <c r="AD855" s="25"/>
      <c r="AE855" s="25"/>
    </row>
    <row r="856" spans="13:31" x14ac:dyDescent="0.2">
      <c r="M856" s="34"/>
      <c r="N856" s="34"/>
      <c r="AB856" s="25"/>
      <c r="AC856" s="25"/>
      <c r="AD856" s="25"/>
      <c r="AE856" s="25"/>
    </row>
    <row r="857" spans="13:31" x14ac:dyDescent="0.2">
      <c r="M857" s="34"/>
      <c r="N857" s="34"/>
      <c r="AB857" s="25"/>
      <c r="AC857" s="25"/>
      <c r="AD857" s="25"/>
      <c r="AE857" s="25"/>
    </row>
    <row r="858" spans="13:31" x14ac:dyDescent="0.2">
      <c r="M858" s="34"/>
      <c r="N858" s="34"/>
      <c r="AB858" s="25"/>
      <c r="AC858" s="25"/>
      <c r="AD858" s="25"/>
      <c r="AE858" s="25"/>
    </row>
    <row r="859" spans="13:31" x14ac:dyDescent="0.2">
      <c r="M859" s="34"/>
      <c r="N859" s="34"/>
      <c r="AB859" s="25"/>
      <c r="AC859" s="25"/>
      <c r="AD859" s="25"/>
      <c r="AE859" s="25"/>
    </row>
    <row r="860" spans="13:31" x14ac:dyDescent="0.2">
      <c r="M860" s="34"/>
      <c r="N860" s="34"/>
      <c r="AB860" s="25"/>
      <c r="AC860" s="25"/>
      <c r="AD860" s="25"/>
      <c r="AE860" s="25"/>
    </row>
    <row r="861" spans="13:31" x14ac:dyDescent="0.2">
      <c r="M861" s="34"/>
      <c r="N861" s="34"/>
      <c r="AB861" s="25"/>
      <c r="AC861" s="25"/>
      <c r="AD861" s="25"/>
      <c r="AE861" s="25"/>
    </row>
    <row r="862" spans="13:31" x14ac:dyDescent="0.2">
      <c r="M862" s="34"/>
      <c r="N862" s="34"/>
      <c r="AB862" s="25"/>
      <c r="AC862" s="25"/>
      <c r="AD862" s="25"/>
      <c r="AE862" s="25"/>
    </row>
    <row r="863" spans="13:31" x14ac:dyDescent="0.2">
      <c r="M863" s="34"/>
      <c r="N863" s="34"/>
      <c r="AB863" s="25"/>
      <c r="AC863" s="25"/>
      <c r="AD863" s="25"/>
      <c r="AE863" s="25"/>
    </row>
    <row r="864" spans="13:31" x14ac:dyDescent="0.2">
      <c r="M864" s="34"/>
      <c r="N864" s="34"/>
      <c r="AB864" s="25"/>
      <c r="AC864" s="25"/>
      <c r="AD864" s="25"/>
      <c r="AE864" s="25"/>
    </row>
    <row r="865" spans="13:31" x14ac:dyDescent="0.2">
      <c r="M865" s="34"/>
      <c r="N865" s="34"/>
      <c r="AB865" s="25"/>
      <c r="AC865" s="25"/>
      <c r="AD865" s="25"/>
      <c r="AE865" s="25"/>
    </row>
    <row r="866" spans="13:31" x14ac:dyDescent="0.2">
      <c r="M866" s="34"/>
      <c r="N866" s="34"/>
      <c r="AB866" s="25"/>
      <c r="AC866" s="25"/>
      <c r="AD866" s="25"/>
      <c r="AE866" s="25"/>
    </row>
    <row r="867" spans="13:31" x14ac:dyDescent="0.2">
      <c r="M867" s="34"/>
      <c r="N867" s="34"/>
      <c r="AB867" s="25"/>
      <c r="AC867" s="25"/>
      <c r="AD867" s="25"/>
      <c r="AE867" s="25"/>
    </row>
    <row r="868" spans="13:31" x14ac:dyDescent="0.2">
      <c r="M868" s="34"/>
      <c r="N868" s="34"/>
      <c r="AB868" s="25"/>
      <c r="AC868" s="25"/>
      <c r="AD868" s="25"/>
      <c r="AE868" s="25"/>
    </row>
    <row r="869" spans="13:31" x14ac:dyDescent="0.2">
      <c r="M869" s="34"/>
      <c r="N869" s="34"/>
      <c r="AB869" s="25"/>
      <c r="AC869" s="25"/>
      <c r="AD869" s="25"/>
      <c r="AE869" s="25"/>
    </row>
    <row r="870" spans="13:31" x14ac:dyDescent="0.2">
      <c r="M870" s="34"/>
      <c r="N870" s="34"/>
      <c r="AB870" s="25"/>
      <c r="AC870" s="25"/>
      <c r="AD870" s="25"/>
      <c r="AE870" s="25"/>
    </row>
    <row r="871" spans="13:31" x14ac:dyDescent="0.2">
      <c r="M871" s="34"/>
      <c r="N871" s="34"/>
      <c r="AB871" s="25"/>
      <c r="AC871" s="25"/>
      <c r="AD871" s="25"/>
      <c r="AE871" s="25"/>
    </row>
    <row r="872" spans="13:31" x14ac:dyDescent="0.2">
      <c r="M872" s="34"/>
      <c r="N872" s="34"/>
      <c r="AB872" s="25"/>
      <c r="AC872" s="25"/>
      <c r="AD872" s="25"/>
      <c r="AE872" s="25"/>
    </row>
    <row r="873" spans="13:31" x14ac:dyDescent="0.2">
      <c r="M873" s="34"/>
      <c r="N873" s="34"/>
      <c r="AB873" s="25"/>
      <c r="AC873" s="25"/>
      <c r="AD873" s="25"/>
      <c r="AE873" s="25"/>
    </row>
    <row r="874" spans="13:31" x14ac:dyDescent="0.2">
      <c r="M874" s="34"/>
      <c r="N874" s="34"/>
      <c r="AB874" s="25"/>
      <c r="AC874" s="25"/>
      <c r="AD874" s="25"/>
      <c r="AE874" s="25"/>
    </row>
    <row r="875" spans="13:31" x14ac:dyDescent="0.2">
      <c r="M875" s="34"/>
      <c r="N875" s="34"/>
      <c r="AB875" s="25"/>
      <c r="AC875" s="25"/>
      <c r="AD875" s="25"/>
      <c r="AE875" s="25"/>
    </row>
    <row r="876" spans="13:31" x14ac:dyDescent="0.2">
      <c r="M876" s="34"/>
      <c r="N876" s="34"/>
      <c r="AB876" s="25"/>
      <c r="AC876" s="25"/>
      <c r="AD876" s="25"/>
      <c r="AE876" s="25"/>
    </row>
    <row r="877" spans="13:31" x14ac:dyDescent="0.2">
      <c r="M877" s="34"/>
      <c r="N877" s="34"/>
      <c r="AB877" s="25"/>
      <c r="AC877" s="25"/>
      <c r="AD877" s="25"/>
      <c r="AE877" s="25"/>
    </row>
    <row r="878" spans="13:31" x14ac:dyDescent="0.2">
      <c r="M878" s="34"/>
      <c r="N878" s="34"/>
      <c r="AB878" s="25"/>
      <c r="AC878" s="25"/>
      <c r="AD878" s="25"/>
      <c r="AE878" s="25"/>
    </row>
    <row r="879" spans="13:31" x14ac:dyDescent="0.2">
      <c r="M879" s="34"/>
      <c r="N879" s="34"/>
      <c r="AB879" s="25"/>
      <c r="AC879" s="25"/>
      <c r="AD879" s="25"/>
      <c r="AE879" s="25"/>
    </row>
    <row r="880" spans="13:31" x14ac:dyDescent="0.2">
      <c r="M880" s="34"/>
      <c r="N880" s="34"/>
      <c r="AB880" s="25"/>
      <c r="AC880" s="25"/>
      <c r="AD880" s="25"/>
      <c r="AE880" s="25"/>
    </row>
    <row r="881" spans="13:31" x14ac:dyDescent="0.2">
      <c r="M881" s="34"/>
      <c r="N881" s="34"/>
      <c r="AB881" s="25"/>
      <c r="AC881" s="25"/>
      <c r="AD881" s="25"/>
      <c r="AE881" s="25"/>
    </row>
    <row r="882" spans="13:31" x14ac:dyDescent="0.2">
      <c r="M882" s="34"/>
      <c r="N882" s="34"/>
      <c r="AB882" s="25"/>
      <c r="AC882" s="25"/>
      <c r="AD882" s="25"/>
      <c r="AE882" s="25"/>
    </row>
    <row r="883" spans="13:31" x14ac:dyDescent="0.2">
      <c r="M883" s="34"/>
      <c r="N883" s="34"/>
      <c r="AB883" s="25"/>
      <c r="AC883" s="25"/>
      <c r="AD883" s="25"/>
      <c r="AE883" s="25"/>
    </row>
    <row r="884" spans="13:31" x14ac:dyDescent="0.2">
      <c r="M884" s="34"/>
      <c r="N884" s="34"/>
      <c r="AB884" s="25"/>
      <c r="AC884" s="25"/>
      <c r="AD884" s="25"/>
      <c r="AE884" s="25"/>
    </row>
    <row r="885" spans="13:31" x14ac:dyDescent="0.2">
      <c r="M885" s="34"/>
      <c r="N885" s="34"/>
      <c r="AB885" s="25"/>
      <c r="AC885" s="25"/>
      <c r="AD885" s="25"/>
      <c r="AE885" s="25"/>
    </row>
    <row r="886" spans="13:31" x14ac:dyDescent="0.2">
      <c r="M886" s="34"/>
      <c r="N886" s="34"/>
      <c r="AB886" s="25"/>
      <c r="AC886" s="25"/>
      <c r="AD886" s="25"/>
      <c r="AE886" s="25"/>
    </row>
    <row r="887" spans="13:31" x14ac:dyDescent="0.2">
      <c r="M887" s="34"/>
      <c r="N887" s="34"/>
      <c r="AB887" s="25"/>
      <c r="AC887" s="25"/>
      <c r="AD887" s="25"/>
      <c r="AE887" s="25"/>
    </row>
    <row r="888" spans="13:31" x14ac:dyDescent="0.2">
      <c r="M888" s="34"/>
      <c r="N888" s="34"/>
      <c r="AB888" s="25"/>
      <c r="AC888" s="25"/>
      <c r="AD888" s="25"/>
      <c r="AE888" s="25"/>
    </row>
    <row r="889" spans="13:31" x14ac:dyDescent="0.2">
      <c r="M889" s="34"/>
      <c r="N889" s="34"/>
      <c r="AB889" s="25"/>
      <c r="AC889" s="25"/>
      <c r="AD889" s="25"/>
      <c r="AE889" s="25"/>
    </row>
    <row r="890" spans="13:31" x14ac:dyDescent="0.2">
      <c r="M890" s="34"/>
      <c r="N890" s="34"/>
      <c r="AB890" s="25"/>
      <c r="AC890" s="25"/>
      <c r="AD890" s="25"/>
      <c r="AE890" s="25"/>
    </row>
    <row r="891" spans="13:31" x14ac:dyDescent="0.2">
      <c r="M891" s="34"/>
      <c r="N891" s="34"/>
      <c r="AB891" s="25"/>
      <c r="AC891" s="25"/>
      <c r="AD891" s="25"/>
      <c r="AE891" s="25"/>
    </row>
    <row r="892" spans="13:31" x14ac:dyDescent="0.2">
      <c r="M892" s="34"/>
      <c r="N892" s="34"/>
      <c r="AB892" s="25"/>
      <c r="AC892" s="25"/>
      <c r="AD892" s="25"/>
      <c r="AE892" s="25"/>
    </row>
    <row r="893" spans="13:31" x14ac:dyDescent="0.2">
      <c r="M893" s="34"/>
      <c r="N893" s="34"/>
      <c r="AB893" s="25"/>
      <c r="AC893" s="25"/>
      <c r="AD893" s="25"/>
      <c r="AE893" s="25"/>
    </row>
    <row r="894" spans="13:31" x14ac:dyDescent="0.2">
      <c r="M894" s="34"/>
      <c r="N894" s="34"/>
      <c r="AB894" s="25"/>
      <c r="AC894" s="25"/>
      <c r="AD894" s="25"/>
      <c r="AE894" s="25"/>
    </row>
    <row r="895" spans="13:31" x14ac:dyDescent="0.2">
      <c r="M895" s="34"/>
      <c r="N895" s="34"/>
      <c r="AB895" s="25"/>
      <c r="AC895" s="25"/>
      <c r="AD895" s="25"/>
      <c r="AE895" s="25"/>
    </row>
    <row r="896" spans="13:31" x14ac:dyDescent="0.2">
      <c r="M896" s="34"/>
      <c r="N896" s="34"/>
      <c r="AB896" s="25"/>
      <c r="AC896" s="25"/>
      <c r="AD896" s="25"/>
      <c r="AE896" s="25"/>
    </row>
    <row r="897" spans="13:31" x14ac:dyDescent="0.2">
      <c r="M897" s="34"/>
      <c r="N897" s="34"/>
      <c r="AB897" s="25"/>
      <c r="AC897" s="25"/>
      <c r="AD897" s="25"/>
      <c r="AE897" s="25"/>
    </row>
    <row r="898" spans="13:31" x14ac:dyDescent="0.2">
      <c r="M898" s="34"/>
      <c r="N898" s="34"/>
      <c r="AB898" s="25"/>
      <c r="AC898" s="25"/>
      <c r="AD898" s="25"/>
      <c r="AE898" s="25"/>
    </row>
    <row r="899" spans="13:31" x14ac:dyDescent="0.2">
      <c r="M899" s="34"/>
      <c r="N899" s="34"/>
      <c r="AB899" s="25"/>
      <c r="AC899" s="25"/>
      <c r="AD899" s="25"/>
      <c r="AE899" s="25"/>
    </row>
    <row r="900" spans="13:31" x14ac:dyDescent="0.2">
      <c r="M900" s="34"/>
      <c r="N900" s="34"/>
      <c r="AB900" s="25"/>
      <c r="AC900" s="25"/>
      <c r="AD900" s="25"/>
      <c r="AE900" s="25"/>
    </row>
    <row r="901" spans="13:31" x14ac:dyDescent="0.2">
      <c r="M901" s="34"/>
      <c r="N901" s="34"/>
      <c r="AB901" s="25"/>
      <c r="AC901" s="25"/>
      <c r="AD901" s="25"/>
      <c r="AE901" s="25"/>
    </row>
    <row r="902" spans="13:31" x14ac:dyDescent="0.2">
      <c r="M902" s="34"/>
      <c r="N902" s="34"/>
      <c r="AB902" s="25"/>
      <c r="AC902" s="25"/>
      <c r="AD902" s="25"/>
      <c r="AE902" s="25"/>
    </row>
    <row r="903" spans="13:31" x14ac:dyDescent="0.2">
      <c r="M903" s="34"/>
      <c r="N903" s="34"/>
      <c r="AB903" s="25"/>
      <c r="AC903" s="25"/>
      <c r="AD903" s="25"/>
      <c r="AE903" s="25"/>
    </row>
    <row r="904" spans="13:31" x14ac:dyDescent="0.2">
      <c r="M904" s="34"/>
      <c r="N904" s="34"/>
      <c r="AB904" s="25"/>
      <c r="AC904" s="25"/>
      <c r="AD904" s="25"/>
      <c r="AE904" s="25"/>
    </row>
    <row r="905" spans="13:31" x14ac:dyDescent="0.2">
      <c r="M905" s="34"/>
      <c r="N905" s="34"/>
      <c r="AB905" s="25"/>
      <c r="AC905" s="25"/>
      <c r="AD905" s="25"/>
      <c r="AE905" s="25"/>
    </row>
    <row r="906" spans="13:31" x14ac:dyDescent="0.2">
      <c r="M906" s="34"/>
      <c r="N906" s="34"/>
      <c r="AB906" s="25"/>
      <c r="AC906" s="25"/>
      <c r="AD906" s="25"/>
      <c r="AE906" s="25"/>
    </row>
    <row r="907" spans="13:31" x14ac:dyDescent="0.2">
      <c r="M907" s="34"/>
      <c r="N907" s="34"/>
      <c r="AB907" s="25"/>
      <c r="AC907" s="25"/>
      <c r="AD907" s="25"/>
      <c r="AE907" s="25"/>
    </row>
    <row r="908" spans="13:31" x14ac:dyDescent="0.2">
      <c r="M908" s="34"/>
      <c r="N908" s="34"/>
      <c r="AB908" s="25"/>
      <c r="AC908" s="25"/>
      <c r="AD908" s="25"/>
      <c r="AE908" s="25"/>
    </row>
    <row r="909" spans="13:31" x14ac:dyDescent="0.2">
      <c r="M909" s="34"/>
      <c r="N909" s="34"/>
      <c r="AB909" s="25"/>
      <c r="AC909" s="25"/>
      <c r="AD909" s="25"/>
      <c r="AE909" s="25"/>
    </row>
    <row r="910" spans="13:31" x14ac:dyDescent="0.2">
      <c r="M910" s="34"/>
      <c r="N910" s="34"/>
      <c r="AB910" s="25"/>
      <c r="AC910" s="25"/>
      <c r="AD910" s="25"/>
      <c r="AE910" s="25"/>
    </row>
    <row r="911" spans="13:31" x14ac:dyDescent="0.2">
      <c r="M911" s="34"/>
      <c r="N911" s="34"/>
      <c r="AB911" s="25"/>
      <c r="AC911" s="25"/>
      <c r="AD911" s="25"/>
      <c r="AE911" s="25"/>
    </row>
    <row r="912" spans="13:31" x14ac:dyDescent="0.2">
      <c r="M912" s="34"/>
      <c r="N912" s="34"/>
      <c r="AB912" s="25"/>
      <c r="AC912" s="25"/>
      <c r="AD912" s="25"/>
      <c r="AE912" s="25"/>
    </row>
    <row r="913" spans="13:31" x14ac:dyDescent="0.2">
      <c r="M913" s="34"/>
      <c r="N913" s="34"/>
      <c r="AB913" s="25"/>
      <c r="AC913" s="25"/>
      <c r="AD913" s="25"/>
      <c r="AE913" s="25"/>
    </row>
    <row r="914" spans="13:31" x14ac:dyDescent="0.2">
      <c r="M914" s="34"/>
      <c r="N914" s="34"/>
      <c r="AB914" s="25"/>
      <c r="AC914" s="25"/>
      <c r="AD914" s="25"/>
      <c r="AE914" s="25"/>
    </row>
    <row r="915" spans="13:31" x14ac:dyDescent="0.2">
      <c r="M915" s="34"/>
      <c r="N915" s="34"/>
      <c r="AB915" s="25"/>
      <c r="AC915" s="25"/>
      <c r="AD915" s="25"/>
      <c r="AE915" s="25"/>
    </row>
    <row r="916" spans="13:31" x14ac:dyDescent="0.2">
      <c r="M916" s="34"/>
      <c r="N916" s="34"/>
      <c r="AB916" s="25"/>
      <c r="AC916" s="25"/>
      <c r="AD916" s="25"/>
      <c r="AE916" s="25"/>
    </row>
    <row r="917" spans="13:31" x14ac:dyDescent="0.2">
      <c r="M917" s="34"/>
      <c r="N917" s="34"/>
      <c r="AB917" s="25"/>
      <c r="AC917" s="25"/>
      <c r="AD917" s="25"/>
      <c r="AE917" s="25"/>
    </row>
    <row r="918" spans="13:31" x14ac:dyDescent="0.2">
      <c r="M918" s="34"/>
      <c r="N918" s="34"/>
      <c r="AB918" s="25"/>
      <c r="AC918" s="25"/>
      <c r="AD918" s="25"/>
      <c r="AE918" s="25"/>
    </row>
    <row r="919" spans="13:31" x14ac:dyDescent="0.2">
      <c r="M919" s="34"/>
      <c r="N919" s="34"/>
      <c r="AB919" s="25"/>
      <c r="AC919" s="25"/>
      <c r="AD919" s="25"/>
      <c r="AE919" s="25"/>
    </row>
    <row r="920" spans="13:31" x14ac:dyDescent="0.2">
      <c r="M920" s="34"/>
      <c r="N920" s="34"/>
      <c r="AB920" s="25"/>
      <c r="AC920" s="25"/>
      <c r="AD920" s="25"/>
      <c r="AE920" s="25"/>
    </row>
    <row r="921" spans="13:31" x14ac:dyDescent="0.2">
      <c r="M921" s="34"/>
      <c r="N921" s="34"/>
      <c r="AB921" s="25"/>
      <c r="AC921" s="25"/>
      <c r="AD921" s="25"/>
      <c r="AE921" s="25"/>
    </row>
    <row r="922" spans="13:31" x14ac:dyDescent="0.2">
      <c r="M922" s="34"/>
      <c r="N922" s="34"/>
      <c r="AB922" s="25"/>
      <c r="AC922" s="25"/>
      <c r="AD922" s="25"/>
      <c r="AE922" s="25"/>
    </row>
    <row r="923" spans="13:31" x14ac:dyDescent="0.2">
      <c r="M923" s="34"/>
      <c r="N923" s="34"/>
      <c r="AB923" s="25"/>
      <c r="AC923" s="25"/>
      <c r="AD923" s="25"/>
      <c r="AE923" s="25"/>
    </row>
    <row r="924" spans="13:31" x14ac:dyDescent="0.2">
      <c r="M924" s="34"/>
      <c r="N924" s="34"/>
      <c r="AB924" s="25"/>
      <c r="AC924" s="25"/>
      <c r="AD924" s="25"/>
      <c r="AE924" s="25"/>
    </row>
    <row r="925" spans="13:31" x14ac:dyDescent="0.2">
      <c r="M925" s="34"/>
      <c r="N925" s="34"/>
      <c r="AB925" s="25"/>
      <c r="AC925" s="25"/>
      <c r="AD925" s="25"/>
      <c r="AE925" s="25"/>
    </row>
    <row r="926" spans="13:31" x14ac:dyDescent="0.2">
      <c r="M926" s="34"/>
      <c r="N926" s="34"/>
      <c r="AB926" s="25"/>
      <c r="AC926" s="25"/>
      <c r="AD926" s="25"/>
      <c r="AE926" s="25"/>
    </row>
    <row r="927" spans="13:31" x14ac:dyDescent="0.2">
      <c r="M927" s="34"/>
      <c r="N927" s="34"/>
      <c r="AB927" s="25"/>
      <c r="AC927" s="25"/>
      <c r="AD927" s="25"/>
      <c r="AE927" s="25"/>
    </row>
    <row r="928" spans="13:31" x14ac:dyDescent="0.2">
      <c r="M928" s="34"/>
      <c r="N928" s="34"/>
      <c r="AB928" s="25"/>
      <c r="AC928" s="25"/>
      <c r="AD928" s="25"/>
      <c r="AE928" s="25"/>
    </row>
    <row r="929" spans="13:31" x14ac:dyDescent="0.2">
      <c r="M929" s="34"/>
      <c r="N929" s="34"/>
      <c r="AB929" s="25"/>
      <c r="AC929" s="25"/>
      <c r="AD929" s="25"/>
      <c r="AE929" s="25"/>
    </row>
    <row r="930" spans="13:31" x14ac:dyDescent="0.2">
      <c r="M930" s="34"/>
      <c r="N930" s="34"/>
      <c r="AB930" s="25"/>
      <c r="AC930" s="25"/>
      <c r="AD930" s="25"/>
      <c r="AE930" s="25"/>
    </row>
    <row r="931" spans="13:31" x14ac:dyDescent="0.2">
      <c r="M931" s="34"/>
      <c r="N931" s="34"/>
      <c r="AB931" s="25"/>
      <c r="AC931" s="25"/>
      <c r="AD931" s="25"/>
      <c r="AE931" s="25"/>
    </row>
    <row r="932" spans="13:31" x14ac:dyDescent="0.2">
      <c r="M932" s="34"/>
      <c r="N932" s="34"/>
      <c r="AB932" s="25"/>
      <c r="AC932" s="25"/>
      <c r="AD932" s="25"/>
      <c r="AE932" s="25"/>
    </row>
    <row r="933" spans="13:31" x14ac:dyDescent="0.2">
      <c r="M933" s="34"/>
      <c r="N933" s="34"/>
      <c r="AB933" s="25"/>
      <c r="AC933" s="25"/>
      <c r="AD933" s="25"/>
      <c r="AE933" s="25"/>
    </row>
    <row r="934" spans="13:31" x14ac:dyDescent="0.2">
      <c r="M934" s="34"/>
      <c r="N934" s="34"/>
      <c r="AB934" s="25"/>
      <c r="AC934" s="25"/>
      <c r="AD934" s="25"/>
      <c r="AE934" s="25"/>
    </row>
    <row r="935" spans="13:31" x14ac:dyDescent="0.2">
      <c r="M935" s="34"/>
      <c r="N935" s="34"/>
      <c r="AB935" s="25"/>
      <c r="AC935" s="25"/>
      <c r="AD935" s="25"/>
      <c r="AE935" s="25"/>
    </row>
    <row r="936" spans="13:31" x14ac:dyDescent="0.2">
      <c r="M936" s="34"/>
      <c r="N936" s="34"/>
      <c r="AB936" s="25"/>
      <c r="AC936" s="25"/>
      <c r="AD936" s="25"/>
      <c r="AE936" s="25"/>
    </row>
    <row r="937" spans="13:31" x14ac:dyDescent="0.2">
      <c r="M937" s="34"/>
      <c r="N937" s="34"/>
      <c r="AB937" s="25"/>
      <c r="AC937" s="25"/>
      <c r="AD937" s="25"/>
      <c r="AE937" s="25"/>
    </row>
    <row r="938" spans="13:31" x14ac:dyDescent="0.2">
      <c r="M938" s="34"/>
      <c r="N938" s="34"/>
      <c r="AB938" s="25"/>
      <c r="AC938" s="25"/>
      <c r="AD938" s="25"/>
      <c r="AE938" s="25"/>
    </row>
    <row r="939" spans="13:31" x14ac:dyDescent="0.2">
      <c r="M939" s="34"/>
      <c r="N939" s="34"/>
      <c r="AB939" s="25"/>
      <c r="AC939" s="25"/>
      <c r="AD939" s="25"/>
      <c r="AE939" s="25"/>
    </row>
    <row r="940" spans="13:31" x14ac:dyDescent="0.2">
      <c r="M940" s="34"/>
      <c r="N940" s="34"/>
      <c r="AB940" s="25"/>
      <c r="AC940" s="25"/>
      <c r="AD940" s="25"/>
      <c r="AE940" s="25"/>
    </row>
    <row r="941" spans="13:31" x14ac:dyDescent="0.2">
      <c r="M941" s="34"/>
      <c r="N941" s="34"/>
      <c r="AB941" s="25"/>
      <c r="AC941" s="25"/>
      <c r="AD941" s="25"/>
      <c r="AE941" s="25"/>
    </row>
    <row r="942" spans="13:31" x14ac:dyDescent="0.2">
      <c r="M942" s="34"/>
      <c r="N942" s="34"/>
      <c r="AB942" s="25"/>
      <c r="AC942" s="25"/>
      <c r="AD942" s="25"/>
      <c r="AE942" s="25"/>
    </row>
    <row r="943" spans="13:31" x14ac:dyDescent="0.2">
      <c r="M943" s="34"/>
      <c r="N943" s="34"/>
      <c r="AB943" s="25"/>
      <c r="AC943" s="25"/>
      <c r="AD943" s="25"/>
      <c r="AE943" s="25"/>
    </row>
    <row r="944" spans="13:31" x14ac:dyDescent="0.2">
      <c r="M944" s="34"/>
      <c r="N944" s="34"/>
      <c r="AB944" s="25"/>
      <c r="AC944" s="25"/>
      <c r="AD944" s="25"/>
      <c r="AE944" s="25"/>
    </row>
    <row r="945" spans="13:31" x14ac:dyDescent="0.2">
      <c r="M945" s="34"/>
      <c r="N945" s="34"/>
      <c r="AB945" s="25"/>
      <c r="AC945" s="25"/>
      <c r="AD945" s="25"/>
      <c r="AE945" s="25"/>
    </row>
    <row r="946" spans="13:31" x14ac:dyDescent="0.2">
      <c r="M946" s="34"/>
      <c r="N946" s="34"/>
      <c r="AB946" s="25"/>
      <c r="AC946" s="25"/>
      <c r="AD946" s="25"/>
      <c r="AE946" s="25"/>
    </row>
    <row r="947" spans="13:31" x14ac:dyDescent="0.2">
      <c r="M947" s="34"/>
      <c r="N947" s="34"/>
      <c r="AB947" s="25"/>
      <c r="AC947" s="25"/>
      <c r="AD947" s="25"/>
      <c r="AE947" s="25"/>
    </row>
    <row r="948" spans="13:31" x14ac:dyDescent="0.2">
      <c r="M948" s="34"/>
      <c r="N948" s="34"/>
      <c r="AB948" s="25"/>
      <c r="AC948" s="25"/>
      <c r="AD948" s="25"/>
      <c r="AE948" s="25"/>
    </row>
    <row r="949" spans="13:31" x14ac:dyDescent="0.2">
      <c r="M949" s="34"/>
      <c r="N949" s="34"/>
      <c r="AB949" s="25"/>
      <c r="AC949" s="25"/>
      <c r="AD949" s="25"/>
      <c r="AE949" s="25"/>
    </row>
    <row r="950" spans="13:31" x14ac:dyDescent="0.2">
      <c r="M950" s="34"/>
      <c r="N950" s="34"/>
      <c r="AB950" s="25"/>
      <c r="AC950" s="25"/>
      <c r="AD950" s="25"/>
      <c r="AE950" s="25"/>
    </row>
    <row r="951" spans="13:31" x14ac:dyDescent="0.2">
      <c r="M951" s="34"/>
      <c r="N951" s="34"/>
      <c r="AB951" s="25"/>
      <c r="AC951" s="25"/>
      <c r="AD951" s="25"/>
      <c r="AE951" s="25"/>
    </row>
    <row r="952" spans="13:31" x14ac:dyDescent="0.2">
      <c r="M952" s="34"/>
      <c r="N952" s="34"/>
      <c r="AB952" s="25"/>
      <c r="AC952" s="25"/>
      <c r="AD952" s="25"/>
      <c r="AE952" s="25"/>
    </row>
    <row r="953" spans="13:31" x14ac:dyDescent="0.2">
      <c r="M953" s="34"/>
      <c r="N953" s="34"/>
      <c r="AB953" s="25"/>
      <c r="AC953" s="25"/>
      <c r="AD953" s="25"/>
      <c r="AE953" s="25"/>
    </row>
    <row r="954" spans="13:31" x14ac:dyDescent="0.2">
      <c r="M954" s="34"/>
      <c r="N954" s="34"/>
      <c r="AB954" s="25"/>
      <c r="AC954" s="25"/>
      <c r="AD954" s="25"/>
      <c r="AE954" s="25"/>
    </row>
    <row r="955" spans="13:31" x14ac:dyDescent="0.2">
      <c r="M955" s="34"/>
      <c r="N955" s="34"/>
      <c r="AB955" s="25"/>
      <c r="AC955" s="25"/>
      <c r="AD955" s="25"/>
      <c r="AE955" s="25"/>
    </row>
    <row r="956" spans="13:31" x14ac:dyDescent="0.2">
      <c r="M956" s="34"/>
      <c r="N956" s="34"/>
      <c r="AB956" s="25"/>
      <c r="AC956" s="25"/>
      <c r="AD956" s="25"/>
      <c r="AE956" s="25"/>
    </row>
    <row r="957" spans="13:31" x14ac:dyDescent="0.2">
      <c r="M957" s="34"/>
      <c r="N957" s="34"/>
      <c r="AB957" s="25"/>
      <c r="AC957" s="25"/>
      <c r="AD957" s="25"/>
      <c r="AE957" s="25"/>
    </row>
    <row r="958" spans="13:31" x14ac:dyDescent="0.2">
      <c r="M958" s="34"/>
      <c r="N958" s="34"/>
      <c r="AB958" s="25"/>
      <c r="AC958" s="25"/>
      <c r="AD958" s="25"/>
      <c r="AE958" s="25"/>
    </row>
    <row r="959" spans="13:31" x14ac:dyDescent="0.2">
      <c r="M959" s="34"/>
      <c r="N959" s="34"/>
      <c r="AB959" s="25"/>
      <c r="AC959" s="25"/>
      <c r="AD959" s="25"/>
      <c r="AE959" s="25"/>
    </row>
    <row r="960" spans="13:31" x14ac:dyDescent="0.2">
      <c r="M960" s="34"/>
      <c r="N960" s="34"/>
      <c r="AB960" s="25"/>
      <c r="AC960" s="25"/>
      <c r="AD960" s="25"/>
      <c r="AE960" s="25"/>
    </row>
    <row r="961" spans="13:31" x14ac:dyDescent="0.2">
      <c r="M961" s="34"/>
      <c r="N961" s="34"/>
      <c r="AB961" s="25"/>
      <c r="AC961" s="25"/>
      <c r="AD961" s="25"/>
      <c r="AE961" s="25"/>
    </row>
    <row r="962" spans="13:31" x14ac:dyDescent="0.2">
      <c r="M962" s="34"/>
      <c r="N962" s="34"/>
      <c r="AB962" s="25"/>
      <c r="AC962" s="25"/>
      <c r="AD962" s="25"/>
      <c r="AE962" s="25"/>
    </row>
    <row r="963" spans="13:31" x14ac:dyDescent="0.2">
      <c r="M963" s="34"/>
      <c r="N963" s="34"/>
      <c r="AB963" s="25"/>
      <c r="AC963" s="25"/>
      <c r="AD963" s="25"/>
      <c r="AE963" s="25"/>
    </row>
    <row r="964" spans="13:31" x14ac:dyDescent="0.2">
      <c r="M964" s="34"/>
      <c r="N964" s="34"/>
      <c r="AB964" s="25"/>
      <c r="AC964" s="25"/>
      <c r="AD964" s="25"/>
      <c r="AE964" s="25"/>
    </row>
    <row r="965" spans="13:31" x14ac:dyDescent="0.2">
      <c r="M965" s="34"/>
      <c r="N965" s="34"/>
      <c r="AB965" s="25"/>
      <c r="AC965" s="25"/>
      <c r="AD965" s="25"/>
      <c r="AE965" s="25"/>
    </row>
    <row r="966" spans="13:31" x14ac:dyDescent="0.2">
      <c r="M966" s="34"/>
      <c r="N966" s="34"/>
      <c r="AB966" s="25"/>
      <c r="AC966" s="25"/>
      <c r="AD966" s="25"/>
      <c r="AE966" s="25"/>
    </row>
    <row r="967" spans="13:31" x14ac:dyDescent="0.2">
      <c r="M967" s="34"/>
      <c r="N967" s="34"/>
      <c r="AB967" s="25"/>
      <c r="AC967" s="25"/>
      <c r="AD967" s="25"/>
      <c r="AE967" s="25"/>
    </row>
    <row r="968" spans="13:31" x14ac:dyDescent="0.2">
      <c r="M968" s="34"/>
      <c r="N968" s="34"/>
      <c r="AB968" s="25"/>
      <c r="AC968" s="25"/>
      <c r="AD968" s="25"/>
      <c r="AE968" s="25"/>
    </row>
    <row r="969" spans="13:31" x14ac:dyDescent="0.2">
      <c r="M969" s="34"/>
      <c r="N969" s="34"/>
      <c r="AB969" s="25"/>
      <c r="AC969" s="25"/>
      <c r="AD969" s="25"/>
      <c r="AE969" s="25"/>
    </row>
    <row r="970" spans="13:31" x14ac:dyDescent="0.2">
      <c r="M970" s="34"/>
      <c r="N970" s="34"/>
      <c r="AB970" s="25"/>
      <c r="AC970" s="25"/>
      <c r="AD970" s="25"/>
      <c r="AE970" s="25"/>
    </row>
    <row r="971" spans="13:31" x14ac:dyDescent="0.2">
      <c r="M971" s="34"/>
      <c r="N971" s="34"/>
      <c r="AB971" s="25"/>
      <c r="AC971" s="25"/>
      <c r="AD971" s="25"/>
      <c r="AE971" s="25"/>
    </row>
    <row r="972" spans="13:31" x14ac:dyDescent="0.2">
      <c r="M972" s="34"/>
      <c r="N972" s="34"/>
      <c r="AB972" s="25"/>
      <c r="AC972" s="25"/>
      <c r="AD972" s="25"/>
      <c r="AE972" s="25"/>
    </row>
    <row r="973" spans="13:31" x14ac:dyDescent="0.2">
      <c r="M973" s="34"/>
      <c r="N973" s="34"/>
      <c r="AB973" s="25"/>
      <c r="AC973" s="25"/>
      <c r="AD973" s="25"/>
      <c r="AE973" s="25"/>
    </row>
    <row r="974" spans="13:31" x14ac:dyDescent="0.2">
      <c r="M974" s="34"/>
      <c r="N974" s="34"/>
      <c r="AB974" s="25"/>
      <c r="AC974" s="25"/>
      <c r="AD974" s="25"/>
      <c r="AE974" s="25"/>
    </row>
    <row r="975" spans="13:31" x14ac:dyDescent="0.2">
      <c r="M975" s="34"/>
      <c r="N975" s="34"/>
      <c r="AB975" s="25"/>
      <c r="AC975" s="25"/>
      <c r="AD975" s="25"/>
      <c r="AE975" s="25"/>
    </row>
    <row r="976" spans="13:31" x14ac:dyDescent="0.2">
      <c r="M976" s="34"/>
      <c r="N976" s="34"/>
      <c r="AB976" s="25"/>
      <c r="AC976" s="25"/>
      <c r="AD976" s="25"/>
      <c r="AE976" s="25"/>
    </row>
    <row r="977" spans="13:31" x14ac:dyDescent="0.2">
      <c r="M977" s="34"/>
      <c r="N977" s="34"/>
      <c r="AB977" s="25"/>
      <c r="AC977" s="25"/>
      <c r="AD977" s="25"/>
      <c r="AE977" s="25"/>
    </row>
    <row r="978" spans="13:31" x14ac:dyDescent="0.2">
      <c r="M978" s="34"/>
      <c r="N978" s="34"/>
      <c r="AB978" s="25"/>
      <c r="AC978" s="25"/>
      <c r="AD978" s="25"/>
      <c r="AE978" s="25"/>
    </row>
    <row r="979" spans="13:31" x14ac:dyDescent="0.2">
      <c r="M979" s="34"/>
      <c r="N979" s="34"/>
      <c r="AB979" s="25"/>
      <c r="AC979" s="25"/>
      <c r="AD979" s="25"/>
      <c r="AE979" s="25"/>
    </row>
    <row r="980" spans="13:31" x14ac:dyDescent="0.2">
      <c r="M980" s="34"/>
      <c r="N980" s="34"/>
      <c r="AB980" s="25"/>
      <c r="AC980" s="25"/>
      <c r="AD980" s="25"/>
      <c r="AE980" s="25"/>
    </row>
    <row r="981" spans="13:31" x14ac:dyDescent="0.2">
      <c r="M981" s="34"/>
      <c r="N981" s="34"/>
      <c r="AB981" s="25"/>
      <c r="AC981" s="25"/>
      <c r="AD981" s="25"/>
      <c r="AE981" s="25"/>
    </row>
    <row r="982" spans="13:31" x14ac:dyDescent="0.2">
      <c r="M982" s="34"/>
      <c r="N982" s="34"/>
      <c r="AB982" s="25"/>
      <c r="AC982" s="25"/>
      <c r="AD982" s="25"/>
      <c r="AE982" s="25"/>
    </row>
    <row r="983" spans="13:31" x14ac:dyDescent="0.2">
      <c r="M983" s="34"/>
      <c r="N983" s="34"/>
      <c r="AB983" s="25"/>
      <c r="AC983" s="25"/>
      <c r="AD983" s="25"/>
      <c r="AE983" s="25"/>
    </row>
    <row r="984" spans="13:31" x14ac:dyDescent="0.2">
      <c r="M984" s="34"/>
      <c r="N984" s="34"/>
      <c r="AB984" s="25"/>
      <c r="AC984" s="25"/>
      <c r="AD984" s="25"/>
      <c r="AE984" s="25"/>
    </row>
    <row r="985" spans="13:31" x14ac:dyDescent="0.2">
      <c r="M985" s="34"/>
      <c r="N985" s="34"/>
      <c r="AB985" s="25"/>
      <c r="AC985" s="25"/>
      <c r="AD985" s="25"/>
      <c r="AE985" s="25"/>
    </row>
    <row r="986" spans="13:31" x14ac:dyDescent="0.2">
      <c r="M986" s="34"/>
      <c r="N986" s="34"/>
      <c r="AB986" s="25"/>
      <c r="AC986" s="25"/>
      <c r="AD986" s="25"/>
      <c r="AE986" s="25"/>
    </row>
    <row r="987" spans="13:31" x14ac:dyDescent="0.2">
      <c r="M987" s="34"/>
      <c r="N987" s="34"/>
      <c r="AB987" s="25"/>
      <c r="AC987" s="25"/>
      <c r="AD987" s="25"/>
      <c r="AE987" s="25"/>
    </row>
    <row r="988" spans="13:31" x14ac:dyDescent="0.2">
      <c r="M988" s="34"/>
      <c r="N988" s="34"/>
      <c r="AB988" s="25"/>
      <c r="AC988" s="25"/>
      <c r="AD988" s="25"/>
      <c r="AE988" s="25"/>
    </row>
    <row r="989" spans="13:31" x14ac:dyDescent="0.2">
      <c r="M989" s="34"/>
      <c r="N989" s="34"/>
      <c r="AB989" s="25"/>
      <c r="AC989" s="25"/>
      <c r="AD989" s="25"/>
      <c r="AE989" s="25"/>
    </row>
    <row r="990" spans="13:31" x14ac:dyDescent="0.2">
      <c r="M990" s="34"/>
      <c r="N990" s="34"/>
      <c r="AB990" s="25"/>
      <c r="AC990" s="25"/>
      <c r="AD990" s="25"/>
      <c r="AE990" s="25"/>
    </row>
    <row r="991" spans="13:31" x14ac:dyDescent="0.2">
      <c r="M991" s="34"/>
      <c r="N991" s="34"/>
      <c r="AB991" s="25"/>
      <c r="AC991" s="25"/>
      <c r="AD991" s="25"/>
      <c r="AE991" s="25"/>
    </row>
    <row r="992" spans="13:31" x14ac:dyDescent="0.2">
      <c r="M992" s="34"/>
      <c r="N992" s="34"/>
      <c r="AB992" s="25"/>
      <c r="AC992" s="25"/>
      <c r="AD992" s="25"/>
      <c r="AE992" s="25"/>
    </row>
    <row r="993" spans="13:31" x14ac:dyDescent="0.2">
      <c r="M993" s="34"/>
      <c r="N993" s="34"/>
      <c r="AB993" s="25"/>
      <c r="AC993" s="25"/>
      <c r="AD993" s="25"/>
      <c r="AE993" s="25"/>
    </row>
    <row r="994" spans="13:31" x14ac:dyDescent="0.2">
      <c r="M994" s="34"/>
      <c r="N994" s="34"/>
      <c r="AB994" s="25"/>
      <c r="AC994" s="25"/>
      <c r="AD994" s="25"/>
      <c r="AE994" s="25"/>
    </row>
    <row r="995" spans="13:31" x14ac:dyDescent="0.2">
      <c r="M995" s="34"/>
      <c r="N995" s="34"/>
      <c r="AB995" s="25"/>
      <c r="AC995" s="25"/>
      <c r="AD995" s="25"/>
      <c r="AE995" s="25"/>
    </row>
    <row r="996" spans="13:31" x14ac:dyDescent="0.2">
      <c r="M996" s="34"/>
      <c r="N996" s="34"/>
      <c r="AB996" s="25"/>
      <c r="AC996" s="25"/>
      <c r="AD996" s="25"/>
      <c r="AE996" s="25"/>
    </row>
    <row r="997" spans="13:31" x14ac:dyDescent="0.2">
      <c r="M997" s="34"/>
      <c r="N997" s="34"/>
      <c r="AB997" s="25"/>
      <c r="AC997" s="25"/>
      <c r="AD997" s="25"/>
      <c r="AE997" s="25"/>
    </row>
    <row r="998" spans="13:31" x14ac:dyDescent="0.2">
      <c r="M998" s="34"/>
      <c r="N998" s="34"/>
      <c r="AB998" s="25"/>
      <c r="AC998" s="25"/>
      <c r="AD998" s="25"/>
      <c r="AE998" s="25"/>
    </row>
    <row r="999" spans="13:31" x14ac:dyDescent="0.2">
      <c r="M999" s="34"/>
      <c r="N999" s="34"/>
      <c r="AB999" s="25"/>
      <c r="AC999" s="25"/>
      <c r="AD999" s="25"/>
      <c r="AE999" s="25"/>
    </row>
    <row r="1000" spans="13:31" x14ac:dyDescent="0.2">
      <c r="M1000" s="34"/>
      <c r="N1000" s="34"/>
      <c r="AB1000" s="25"/>
      <c r="AC1000" s="25"/>
      <c r="AD1000" s="25"/>
      <c r="AE1000" s="25"/>
    </row>
    <row r="1001" spans="13:31" x14ac:dyDescent="0.2">
      <c r="M1001" s="34"/>
      <c r="N1001" s="34"/>
      <c r="AB1001" s="25"/>
      <c r="AC1001" s="25"/>
      <c r="AD1001" s="25"/>
      <c r="AE1001" s="25"/>
    </row>
    <row r="1002" spans="13:31" x14ac:dyDescent="0.2">
      <c r="M1002" s="34"/>
      <c r="N1002" s="34"/>
      <c r="AB1002" s="25"/>
      <c r="AC1002" s="25"/>
      <c r="AD1002" s="25"/>
      <c r="AE1002" s="25"/>
    </row>
    <row r="1003" spans="13:31" x14ac:dyDescent="0.2">
      <c r="M1003" s="34"/>
      <c r="N1003" s="34"/>
      <c r="AB1003" s="25"/>
      <c r="AC1003" s="25"/>
      <c r="AD1003" s="25"/>
      <c r="AE1003" s="25"/>
    </row>
    <row r="1004" spans="13:31" x14ac:dyDescent="0.2">
      <c r="M1004" s="34"/>
      <c r="N1004" s="34"/>
      <c r="AB1004" s="25"/>
      <c r="AC1004" s="25"/>
      <c r="AD1004" s="25"/>
      <c r="AE1004" s="25"/>
    </row>
    <row r="1005" spans="13:31" x14ac:dyDescent="0.2">
      <c r="M1005" s="34"/>
      <c r="N1005" s="34"/>
      <c r="AB1005" s="25"/>
      <c r="AC1005" s="25"/>
      <c r="AD1005" s="25"/>
      <c r="AE1005" s="25"/>
    </row>
    <row r="1006" spans="13:31" x14ac:dyDescent="0.2">
      <c r="M1006" s="34"/>
      <c r="N1006" s="34"/>
      <c r="AB1006" s="25"/>
      <c r="AC1006" s="25"/>
      <c r="AD1006" s="25"/>
      <c r="AE1006" s="25"/>
    </row>
    <row r="1007" spans="13:31" x14ac:dyDescent="0.2">
      <c r="M1007" s="34"/>
      <c r="N1007" s="34"/>
      <c r="AB1007" s="25"/>
      <c r="AC1007" s="25"/>
      <c r="AD1007" s="25"/>
      <c r="AE1007" s="25"/>
    </row>
    <row r="1008" spans="13:31" x14ac:dyDescent="0.2">
      <c r="M1008" s="34"/>
      <c r="N1008" s="34"/>
      <c r="AB1008" s="25"/>
      <c r="AC1008" s="25"/>
      <c r="AD1008" s="25"/>
      <c r="AE1008" s="25"/>
    </row>
    <row r="1009" spans="13:31" x14ac:dyDescent="0.2">
      <c r="M1009" s="34"/>
      <c r="N1009" s="34"/>
      <c r="AB1009" s="25"/>
      <c r="AC1009" s="25"/>
      <c r="AD1009" s="25"/>
      <c r="AE1009" s="25"/>
    </row>
    <row r="1010" spans="13:31" x14ac:dyDescent="0.2">
      <c r="M1010" s="34"/>
      <c r="N1010" s="34"/>
      <c r="AB1010" s="25"/>
      <c r="AC1010" s="25"/>
      <c r="AD1010" s="25"/>
      <c r="AE1010" s="25"/>
    </row>
    <row r="1011" spans="13:31" x14ac:dyDescent="0.2">
      <c r="M1011" s="34"/>
      <c r="N1011" s="34"/>
      <c r="AB1011" s="25"/>
      <c r="AC1011" s="25"/>
      <c r="AD1011" s="25"/>
      <c r="AE1011" s="25"/>
    </row>
    <row r="1012" spans="13:31" x14ac:dyDescent="0.2">
      <c r="M1012" s="34"/>
      <c r="N1012" s="34"/>
      <c r="AB1012" s="25"/>
      <c r="AC1012" s="25"/>
      <c r="AD1012" s="25"/>
      <c r="AE1012" s="25"/>
    </row>
    <row r="1013" spans="13:31" x14ac:dyDescent="0.2">
      <c r="M1013" s="34"/>
      <c r="N1013" s="34"/>
      <c r="AB1013" s="25"/>
      <c r="AC1013" s="25"/>
      <c r="AD1013" s="25"/>
      <c r="AE1013" s="25"/>
    </row>
    <row r="1014" spans="13:31" x14ac:dyDescent="0.2">
      <c r="M1014" s="34"/>
      <c r="N1014" s="34"/>
      <c r="AB1014" s="25"/>
      <c r="AC1014" s="25"/>
      <c r="AD1014" s="25"/>
      <c r="AE1014" s="25"/>
    </row>
    <row r="1015" spans="13:31" x14ac:dyDescent="0.2">
      <c r="M1015" s="34"/>
      <c r="N1015" s="34"/>
      <c r="AB1015" s="25"/>
      <c r="AC1015" s="25"/>
      <c r="AD1015" s="25"/>
      <c r="AE1015" s="25"/>
    </row>
    <row r="1016" spans="13:31" x14ac:dyDescent="0.2">
      <c r="M1016" s="34"/>
      <c r="N1016" s="34"/>
      <c r="AB1016" s="25"/>
      <c r="AC1016" s="25"/>
      <c r="AD1016" s="25"/>
      <c r="AE1016" s="25"/>
    </row>
    <row r="1017" spans="13:31" x14ac:dyDescent="0.2">
      <c r="M1017" s="34"/>
      <c r="N1017" s="34"/>
      <c r="AB1017" s="25"/>
      <c r="AC1017" s="25"/>
      <c r="AD1017" s="25"/>
      <c r="AE1017" s="25"/>
    </row>
    <row r="1018" spans="13:31" x14ac:dyDescent="0.2">
      <c r="M1018" s="34"/>
      <c r="N1018" s="34"/>
      <c r="AB1018" s="25"/>
      <c r="AC1018" s="25"/>
      <c r="AD1018" s="25"/>
      <c r="AE1018" s="25"/>
    </row>
    <row r="1019" spans="13:31" x14ac:dyDescent="0.2">
      <c r="M1019" s="34"/>
      <c r="N1019" s="34"/>
      <c r="AB1019" s="25"/>
      <c r="AC1019" s="25"/>
      <c r="AD1019" s="25"/>
      <c r="AE1019" s="25"/>
    </row>
    <row r="1020" spans="13:31" x14ac:dyDescent="0.2">
      <c r="M1020" s="34"/>
      <c r="N1020" s="34"/>
      <c r="AB1020" s="25"/>
      <c r="AC1020" s="25"/>
      <c r="AD1020" s="25"/>
      <c r="AE1020" s="25"/>
    </row>
    <row r="1021" spans="13:31" x14ac:dyDescent="0.2">
      <c r="M1021" s="34"/>
      <c r="N1021" s="34"/>
      <c r="AB1021" s="25"/>
      <c r="AC1021" s="25"/>
      <c r="AD1021" s="25"/>
      <c r="AE1021" s="25"/>
    </row>
    <row r="1022" spans="13:31" x14ac:dyDescent="0.2">
      <c r="M1022" s="34"/>
      <c r="N1022" s="34"/>
      <c r="AB1022" s="25"/>
      <c r="AC1022" s="25"/>
      <c r="AD1022" s="25"/>
      <c r="AE1022" s="25"/>
    </row>
    <row r="1023" spans="13:31" x14ac:dyDescent="0.2">
      <c r="M1023" s="34"/>
      <c r="N1023" s="34"/>
      <c r="AB1023" s="25"/>
      <c r="AC1023" s="25"/>
      <c r="AD1023" s="25"/>
      <c r="AE1023" s="25"/>
    </row>
    <row r="1024" spans="13:31" x14ac:dyDescent="0.2">
      <c r="M1024" s="34"/>
      <c r="N1024" s="34"/>
      <c r="AB1024" s="25"/>
      <c r="AC1024" s="25"/>
      <c r="AD1024" s="25"/>
      <c r="AE1024" s="25"/>
    </row>
    <row r="1025" spans="13:31" x14ac:dyDescent="0.2">
      <c r="M1025" s="34"/>
      <c r="N1025" s="34"/>
      <c r="AB1025" s="25"/>
      <c r="AC1025" s="25"/>
      <c r="AD1025" s="25"/>
      <c r="AE1025" s="25"/>
    </row>
    <row r="1026" spans="13:31" x14ac:dyDescent="0.2">
      <c r="M1026" s="34"/>
      <c r="N1026" s="34"/>
      <c r="AB1026" s="25"/>
      <c r="AC1026" s="25"/>
      <c r="AD1026" s="25"/>
      <c r="AE1026" s="25"/>
    </row>
    <row r="1027" spans="13:31" x14ac:dyDescent="0.2">
      <c r="M1027" s="34"/>
      <c r="N1027" s="34"/>
      <c r="AB1027" s="25"/>
      <c r="AC1027" s="25"/>
      <c r="AD1027" s="25"/>
      <c r="AE1027" s="25"/>
    </row>
    <row r="1028" spans="13:31" x14ac:dyDescent="0.2">
      <c r="M1028" s="34"/>
      <c r="N1028" s="34"/>
      <c r="AB1028" s="25"/>
      <c r="AC1028" s="25"/>
      <c r="AD1028" s="25"/>
      <c r="AE1028" s="25"/>
    </row>
    <row r="1029" spans="13:31" x14ac:dyDescent="0.2">
      <c r="M1029" s="34"/>
      <c r="N1029" s="34"/>
      <c r="AB1029" s="25"/>
      <c r="AC1029" s="25"/>
      <c r="AD1029" s="25"/>
      <c r="AE1029" s="25"/>
    </row>
    <row r="1030" spans="13:31" x14ac:dyDescent="0.2">
      <c r="M1030" s="34"/>
      <c r="N1030" s="34"/>
      <c r="AB1030" s="25"/>
      <c r="AC1030" s="25"/>
      <c r="AD1030" s="25"/>
      <c r="AE1030" s="25"/>
    </row>
    <row r="1031" spans="13:31" x14ac:dyDescent="0.2">
      <c r="M1031" s="34"/>
      <c r="N1031" s="34"/>
      <c r="AB1031" s="25"/>
      <c r="AC1031" s="25"/>
      <c r="AD1031" s="25"/>
      <c r="AE1031" s="25"/>
    </row>
    <row r="1032" spans="13:31" x14ac:dyDescent="0.2">
      <c r="M1032" s="34"/>
      <c r="N1032" s="34"/>
      <c r="AB1032" s="25"/>
      <c r="AC1032" s="25"/>
      <c r="AD1032" s="25"/>
      <c r="AE1032" s="25"/>
    </row>
    <row r="1033" spans="13:31" x14ac:dyDescent="0.2">
      <c r="M1033" s="34"/>
      <c r="N1033" s="34"/>
      <c r="AB1033" s="25"/>
      <c r="AC1033" s="25"/>
      <c r="AD1033" s="25"/>
      <c r="AE1033" s="25"/>
    </row>
    <row r="1034" spans="13:31" x14ac:dyDescent="0.2">
      <c r="M1034" s="34"/>
      <c r="N1034" s="34"/>
      <c r="AB1034" s="25"/>
      <c r="AC1034" s="25"/>
      <c r="AD1034" s="25"/>
      <c r="AE1034" s="25"/>
    </row>
    <row r="1035" spans="13:31" x14ac:dyDescent="0.2">
      <c r="M1035" s="34"/>
      <c r="N1035" s="34"/>
      <c r="AB1035" s="25"/>
      <c r="AC1035" s="25"/>
      <c r="AD1035" s="25"/>
      <c r="AE1035" s="25"/>
    </row>
    <row r="1036" spans="13:31" x14ac:dyDescent="0.2">
      <c r="M1036" s="34"/>
      <c r="N1036" s="34"/>
      <c r="AB1036" s="25"/>
      <c r="AC1036" s="25"/>
      <c r="AD1036" s="25"/>
      <c r="AE1036" s="25"/>
    </row>
    <row r="1037" spans="13:31" x14ac:dyDescent="0.2">
      <c r="M1037" s="34"/>
      <c r="N1037" s="34"/>
      <c r="AB1037" s="25"/>
      <c r="AC1037" s="25"/>
      <c r="AD1037" s="25"/>
      <c r="AE1037" s="25"/>
    </row>
    <row r="1038" spans="13:31" x14ac:dyDescent="0.2">
      <c r="M1038" s="34"/>
      <c r="N1038" s="34"/>
      <c r="AB1038" s="25"/>
      <c r="AC1038" s="25"/>
      <c r="AD1038" s="25"/>
      <c r="AE1038" s="25"/>
    </row>
    <row r="1039" spans="13:31" x14ac:dyDescent="0.2">
      <c r="M1039" s="34"/>
      <c r="N1039" s="34"/>
      <c r="AB1039" s="25"/>
      <c r="AC1039" s="25"/>
      <c r="AD1039" s="25"/>
      <c r="AE1039" s="25"/>
    </row>
    <row r="1040" spans="13:31" x14ac:dyDescent="0.2">
      <c r="M1040" s="34"/>
      <c r="N1040" s="34"/>
      <c r="AB1040" s="25"/>
      <c r="AC1040" s="25"/>
      <c r="AD1040" s="25"/>
      <c r="AE1040" s="25"/>
    </row>
    <row r="1041" spans="13:31" x14ac:dyDescent="0.2">
      <c r="M1041" s="34"/>
      <c r="N1041" s="34"/>
      <c r="AB1041" s="25"/>
      <c r="AC1041" s="25"/>
      <c r="AD1041" s="25"/>
      <c r="AE1041" s="25"/>
    </row>
    <row r="1042" spans="13:31" x14ac:dyDescent="0.2">
      <c r="M1042" s="34"/>
      <c r="N1042" s="34"/>
      <c r="AB1042" s="25"/>
      <c r="AC1042" s="25"/>
      <c r="AD1042" s="25"/>
      <c r="AE1042" s="25"/>
    </row>
    <row r="1043" spans="13:31" x14ac:dyDescent="0.2">
      <c r="M1043" s="34"/>
      <c r="N1043" s="34"/>
      <c r="AB1043" s="25"/>
      <c r="AC1043" s="25"/>
      <c r="AD1043" s="25"/>
      <c r="AE1043" s="25"/>
    </row>
    <row r="1044" spans="13:31" x14ac:dyDescent="0.2">
      <c r="M1044" s="34"/>
      <c r="N1044" s="34"/>
      <c r="AB1044" s="25"/>
      <c r="AC1044" s="25"/>
      <c r="AD1044" s="25"/>
      <c r="AE1044" s="25"/>
    </row>
    <row r="1045" spans="13:31" x14ac:dyDescent="0.2">
      <c r="M1045" s="34"/>
      <c r="N1045" s="34"/>
      <c r="AB1045" s="25"/>
      <c r="AC1045" s="25"/>
      <c r="AD1045" s="25"/>
      <c r="AE1045" s="25"/>
    </row>
    <row r="1046" spans="13:31" x14ac:dyDescent="0.2">
      <c r="M1046" s="34"/>
      <c r="N1046" s="34"/>
      <c r="AB1046" s="25"/>
      <c r="AC1046" s="25"/>
      <c r="AD1046" s="25"/>
      <c r="AE1046" s="25"/>
    </row>
    <row r="1047" spans="13:31" x14ac:dyDescent="0.2">
      <c r="M1047" s="34"/>
      <c r="N1047" s="34"/>
      <c r="AB1047" s="25"/>
      <c r="AC1047" s="25"/>
      <c r="AD1047" s="25"/>
      <c r="AE1047" s="25"/>
    </row>
    <row r="1048" spans="13:31" x14ac:dyDescent="0.2">
      <c r="M1048" s="34"/>
      <c r="N1048" s="34"/>
      <c r="AB1048" s="25"/>
      <c r="AC1048" s="25"/>
      <c r="AD1048" s="25"/>
      <c r="AE1048" s="25"/>
    </row>
    <row r="1049" spans="13:31" x14ac:dyDescent="0.2">
      <c r="M1049" s="34"/>
      <c r="N1049" s="34"/>
      <c r="AB1049" s="25"/>
      <c r="AC1049" s="25"/>
      <c r="AD1049" s="25"/>
      <c r="AE1049" s="25"/>
    </row>
    <row r="1050" spans="13:31" x14ac:dyDescent="0.2">
      <c r="M1050" s="34"/>
      <c r="N1050" s="34"/>
      <c r="AB1050" s="25"/>
      <c r="AC1050" s="25"/>
      <c r="AD1050" s="25"/>
      <c r="AE1050" s="25"/>
    </row>
    <row r="1051" spans="13:31" x14ac:dyDescent="0.2">
      <c r="M1051" s="34"/>
      <c r="N1051" s="34"/>
      <c r="AB1051" s="25"/>
      <c r="AC1051" s="25"/>
      <c r="AD1051" s="25"/>
      <c r="AE1051" s="25"/>
    </row>
    <row r="1052" spans="13:31" x14ac:dyDescent="0.2">
      <c r="M1052" s="34"/>
      <c r="N1052" s="34"/>
      <c r="AB1052" s="25"/>
      <c r="AC1052" s="25"/>
      <c r="AD1052" s="25"/>
      <c r="AE1052" s="25"/>
    </row>
    <row r="1053" spans="13:31" x14ac:dyDescent="0.2">
      <c r="M1053" s="34"/>
      <c r="N1053" s="34"/>
      <c r="AB1053" s="25"/>
      <c r="AC1053" s="25"/>
      <c r="AD1053" s="25"/>
      <c r="AE1053" s="25"/>
    </row>
    <row r="1054" spans="13:31" x14ac:dyDescent="0.2">
      <c r="M1054" s="34"/>
      <c r="N1054" s="34"/>
      <c r="AB1054" s="25"/>
      <c r="AC1054" s="25"/>
      <c r="AD1054" s="25"/>
      <c r="AE1054" s="25"/>
    </row>
    <row r="1055" spans="13:31" x14ac:dyDescent="0.2">
      <c r="M1055" s="34"/>
      <c r="N1055" s="34"/>
      <c r="AB1055" s="25"/>
      <c r="AC1055" s="25"/>
      <c r="AD1055" s="25"/>
      <c r="AE1055" s="25"/>
    </row>
    <row r="1056" spans="13:31" x14ac:dyDescent="0.2">
      <c r="M1056" s="34"/>
      <c r="N1056" s="34"/>
      <c r="AB1056" s="25"/>
      <c r="AC1056" s="25"/>
      <c r="AD1056" s="25"/>
      <c r="AE1056" s="25"/>
    </row>
    <row r="1057" spans="13:31" x14ac:dyDescent="0.2">
      <c r="M1057" s="34"/>
      <c r="N1057" s="34"/>
      <c r="AB1057" s="25"/>
      <c r="AC1057" s="25"/>
      <c r="AD1057" s="25"/>
      <c r="AE1057" s="25"/>
    </row>
    <row r="1058" spans="13:31" x14ac:dyDescent="0.2">
      <c r="M1058" s="34"/>
      <c r="N1058" s="34"/>
      <c r="AB1058" s="25"/>
      <c r="AC1058" s="25"/>
      <c r="AD1058" s="25"/>
      <c r="AE1058" s="25"/>
    </row>
    <row r="1059" spans="13:31" x14ac:dyDescent="0.2">
      <c r="M1059" s="34"/>
      <c r="N1059" s="34"/>
      <c r="AB1059" s="25"/>
      <c r="AC1059" s="25"/>
      <c r="AD1059" s="25"/>
      <c r="AE1059" s="25"/>
    </row>
    <row r="1060" spans="13:31" x14ac:dyDescent="0.2">
      <c r="M1060" s="34"/>
      <c r="N1060" s="34"/>
      <c r="AB1060" s="25"/>
      <c r="AC1060" s="25"/>
      <c r="AD1060" s="25"/>
      <c r="AE1060" s="25"/>
    </row>
    <row r="1061" spans="13:31" x14ac:dyDescent="0.2">
      <c r="M1061" s="34"/>
      <c r="N1061" s="34"/>
      <c r="AB1061" s="25"/>
      <c r="AC1061" s="25"/>
      <c r="AD1061" s="25"/>
      <c r="AE1061" s="25"/>
    </row>
    <row r="1062" spans="13:31" x14ac:dyDescent="0.2">
      <c r="M1062" s="34"/>
      <c r="N1062" s="34"/>
      <c r="AB1062" s="25"/>
      <c r="AC1062" s="25"/>
      <c r="AD1062" s="25"/>
      <c r="AE1062" s="25"/>
    </row>
    <row r="1063" spans="13:31" x14ac:dyDescent="0.2">
      <c r="M1063" s="34"/>
      <c r="N1063" s="34"/>
      <c r="AB1063" s="25"/>
      <c r="AC1063" s="25"/>
      <c r="AD1063" s="25"/>
      <c r="AE1063" s="25"/>
    </row>
    <row r="1064" spans="13:31" x14ac:dyDescent="0.2">
      <c r="M1064" s="34"/>
      <c r="N1064" s="34"/>
      <c r="AB1064" s="25"/>
      <c r="AC1064" s="25"/>
      <c r="AD1064" s="25"/>
      <c r="AE1064" s="25"/>
    </row>
    <row r="1065" spans="13:31" x14ac:dyDescent="0.2">
      <c r="M1065" s="34"/>
      <c r="N1065" s="34"/>
      <c r="AB1065" s="25"/>
      <c r="AC1065" s="25"/>
      <c r="AD1065" s="25"/>
      <c r="AE1065" s="25"/>
    </row>
    <row r="1066" spans="13:31" x14ac:dyDescent="0.2">
      <c r="M1066" s="34"/>
      <c r="N1066" s="34"/>
      <c r="AB1066" s="25"/>
      <c r="AC1066" s="25"/>
      <c r="AD1066" s="25"/>
      <c r="AE1066" s="25"/>
    </row>
    <row r="1067" spans="13:31" x14ac:dyDescent="0.2">
      <c r="M1067" s="34"/>
      <c r="N1067" s="34"/>
      <c r="AB1067" s="25"/>
      <c r="AC1067" s="25"/>
      <c r="AD1067" s="25"/>
      <c r="AE1067" s="25"/>
    </row>
    <row r="1068" spans="13:31" x14ac:dyDescent="0.2">
      <c r="M1068" s="34"/>
      <c r="N1068" s="34"/>
      <c r="AB1068" s="25"/>
      <c r="AC1068" s="25"/>
      <c r="AD1068" s="25"/>
      <c r="AE1068" s="25"/>
    </row>
    <row r="1069" spans="13:31" x14ac:dyDescent="0.2">
      <c r="M1069" s="34"/>
      <c r="N1069" s="34"/>
      <c r="AB1069" s="25"/>
      <c r="AC1069" s="25"/>
      <c r="AD1069" s="25"/>
      <c r="AE1069" s="25"/>
    </row>
    <row r="1070" spans="13:31" x14ac:dyDescent="0.2">
      <c r="M1070" s="34"/>
      <c r="N1070" s="34"/>
      <c r="AB1070" s="25"/>
      <c r="AC1070" s="25"/>
      <c r="AD1070" s="25"/>
      <c r="AE1070" s="25"/>
    </row>
    <row r="1071" spans="13:31" x14ac:dyDescent="0.2">
      <c r="M1071" s="34"/>
      <c r="N1071" s="34"/>
      <c r="AB1071" s="25"/>
      <c r="AC1071" s="25"/>
      <c r="AD1071" s="25"/>
      <c r="AE1071" s="25"/>
    </row>
    <row r="1072" spans="13:31" x14ac:dyDescent="0.2">
      <c r="M1072" s="34"/>
      <c r="N1072" s="34"/>
      <c r="AB1072" s="25"/>
      <c r="AC1072" s="25"/>
      <c r="AD1072" s="25"/>
      <c r="AE1072" s="25"/>
    </row>
    <row r="1073" spans="13:31" x14ac:dyDescent="0.2">
      <c r="M1073" s="34"/>
      <c r="N1073" s="34"/>
      <c r="AB1073" s="25"/>
      <c r="AC1073" s="25"/>
      <c r="AD1073" s="25"/>
      <c r="AE1073" s="25"/>
    </row>
    <row r="1074" spans="13:31" x14ac:dyDescent="0.2">
      <c r="M1074" s="34"/>
      <c r="N1074" s="34"/>
      <c r="AB1074" s="25"/>
      <c r="AC1074" s="25"/>
      <c r="AD1074" s="25"/>
      <c r="AE1074" s="25"/>
    </row>
    <row r="1075" spans="13:31" x14ac:dyDescent="0.2">
      <c r="M1075" s="34"/>
      <c r="N1075" s="34"/>
      <c r="AB1075" s="25"/>
      <c r="AC1075" s="25"/>
      <c r="AD1075" s="25"/>
      <c r="AE1075" s="25"/>
    </row>
    <row r="1076" spans="13:31" x14ac:dyDescent="0.2">
      <c r="M1076" s="34"/>
      <c r="N1076" s="34"/>
      <c r="AB1076" s="25"/>
      <c r="AC1076" s="25"/>
      <c r="AD1076" s="25"/>
      <c r="AE1076" s="25"/>
    </row>
    <row r="1077" spans="13:31" x14ac:dyDescent="0.2">
      <c r="M1077" s="34"/>
      <c r="N1077" s="34"/>
      <c r="AB1077" s="25"/>
      <c r="AC1077" s="25"/>
      <c r="AD1077" s="25"/>
      <c r="AE1077" s="25"/>
    </row>
    <row r="1078" spans="13:31" x14ac:dyDescent="0.2">
      <c r="M1078" s="34"/>
      <c r="N1078" s="34"/>
      <c r="AB1078" s="25"/>
      <c r="AC1078" s="25"/>
      <c r="AD1078" s="25"/>
      <c r="AE1078" s="25"/>
    </row>
    <row r="1079" spans="13:31" x14ac:dyDescent="0.2">
      <c r="M1079" s="34"/>
      <c r="N1079" s="34"/>
      <c r="AB1079" s="25"/>
      <c r="AC1079" s="25"/>
      <c r="AD1079" s="25"/>
      <c r="AE1079" s="25"/>
    </row>
    <row r="1080" spans="13:31" x14ac:dyDescent="0.2">
      <c r="M1080" s="34"/>
      <c r="N1080" s="34"/>
      <c r="AB1080" s="25"/>
      <c r="AC1080" s="25"/>
      <c r="AD1080" s="25"/>
      <c r="AE1080" s="25"/>
    </row>
    <row r="1081" spans="13:31" x14ac:dyDescent="0.2">
      <c r="M1081" s="34"/>
      <c r="N1081" s="34"/>
      <c r="AB1081" s="25"/>
      <c r="AC1081" s="25"/>
      <c r="AD1081" s="25"/>
      <c r="AE1081" s="25"/>
    </row>
    <row r="1082" spans="13:31" x14ac:dyDescent="0.2">
      <c r="M1082" s="34"/>
      <c r="N1082" s="34"/>
      <c r="AB1082" s="25"/>
      <c r="AC1082" s="25"/>
      <c r="AD1082" s="25"/>
      <c r="AE1082" s="25"/>
    </row>
    <row r="1083" spans="13:31" x14ac:dyDescent="0.2">
      <c r="M1083" s="34"/>
      <c r="N1083" s="34"/>
      <c r="AB1083" s="25"/>
      <c r="AC1083" s="25"/>
      <c r="AD1083" s="25"/>
      <c r="AE1083" s="25"/>
    </row>
    <row r="1084" spans="13:31" x14ac:dyDescent="0.2">
      <c r="M1084" s="34"/>
      <c r="N1084" s="34"/>
      <c r="AB1084" s="25"/>
      <c r="AC1084" s="25"/>
      <c r="AD1084" s="25"/>
      <c r="AE1084" s="25"/>
    </row>
    <row r="1085" spans="13:31" x14ac:dyDescent="0.2">
      <c r="M1085" s="34"/>
      <c r="N1085" s="34"/>
      <c r="AB1085" s="25"/>
      <c r="AC1085" s="25"/>
      <c r="AD1085" s="25"/>
      <c r="AE1085" s="25"/>
    </row>
    <row r="1086" spans="13:31" x14ac:dyDescent="0.2">
      <c r="M1086" s="34"/>
      <c r="N1086" s="34"/>
      <c r="AB1086" s="25"/>
      <c r="AC1086" s="25"/>
      <c r="AD1086" s="25"/>
      <c r="AE1086" s="25"/>
    </row>
    <row r="1087" spans="13:31" x14ac:dyDescent="0.2">
      <c r="M1087" s="34"/>
      <c r="N1087" s="34"/>
      <c r="AB1087" s="25"/>
      <c r="AC1087" s="25"/>
      <c r="AD1087" s="25"/>
      <c r="AE1087" s="25"/>
    </row>
    <row r="1088" spans="13:31" x14ac:dyDescent="0.2">
      <c r="M1088" s="34"/>
      <c r="N1088" s="34"/>
      <c r="AB1088" s="25"/>
      <c r="AC1088" s="25"/>
      <c r="AD1088" s="25"/>
      <c r="AE1088" s="25"/>
    </row>
    <row r="1089" spans="13:31" x14ac:dyDescent="0.2">
      <c r="M1089" s="34"/>
      <c r="N1089" s="34"/>
      <c r="AB1089" s="25"/>
      <c r="AC1089" s="25"/>
      <c r="AD1089" s="25"/>
      <c r="AE1089" s="25"/>
    </row>
    <row r="1090" spans="13:31" x14ac:dyDescent="0.2">
      <c r="M1090" s="34"/>
      <c r="N1090" s="34"/>
      <c r="AB1090" s="25"/>
      <c r="AC1090" s="25"/>
      <c r="AD1090" s="25"/>
      <c r="AE1090" s="25"/>
    </row>
    <row r="1091" spans="13:31" x14ac:dyDescent="0.2">
      <c r="M1091" s="34"/>
      <c r="N1091" s="34"/>
      <c r="AB1091" s="25"/>
      <c r="AC1091" s="25"/>
      <c r="AD1091" s="25"/>
      <c r="AE1091" s="25"/>
    </row>
    <row r="1092" spans="13:31" x14ac:dyDescent="0.2">
      <c r="M1092" s="34"/>
      <c r="N1092" s="34"/>
      <c r="AB1092" s="25"/>
      <c r="AC1092" s="25"/>
      <c r="AD1092" s="25"/>
      <c r="AE1092" s="25"/>
    </row>
    <row r="1093" spans="13:31" x14ac:dyDescent="0.2">
      <c r="M1093" s="34"/>
      <c r="N1093" s="34"/>
      <c r="AB1093" s="25"/>
      <c r="AC1093" s="25"/>
      <c r="AD1093" s="25"/>
      <c r="AE1093" s="25"/>
    </row>
    <row r="1094" spans="13:31" x14ac:dyDescent="0.2">
      <c r="M1094" s="34"/>
      <c r="N1094" s="34"/>
      <c r="AB1094" s="25"/>
      <c r="AC1094" s="25"/>
      <c r="AD1094" s="25"/>
      <c r="AE1094" s="25"/>
    </row>
    <row r="1095" spans="13:31" x14ac:dyDescent="0.2">
      <c r="M1095" s="34"/>
      <c r="N1095" s="34"/>
      <c r="AB1095" s="25"/>
      <c r="AC1095" s="25"/>
      <c r="AD1095" s="25"/>
      <c r="AE1095" s="25"/>
    </row>
    <row r="1096" spans="13:31" x14ac:dyDescent="0.2">
      <c r="M1096" s="34"/>
      <c r="N1096" s="34"/>
      <c r="AB1096" s="25"/>
      <c r="AC1096" s="25"/>
      <c r="AD1096" s="25"/>
      <c r="AE1096" s="25"/>
    </row>
    <row r="1097" spans="13:31" x14ac:dyDescent="0.2">
      <c r="M1097" s="34"/>
      <c r="N1097" s="34"/>
      <c r="AB1097" s="25"/>
      <c r="AC1097" s="25"/>
      <c r="AD1097" s="25"/>
      <c r="AE1097" s="25"/>
    </row>
    <row r="1098" spans="13:31" x14ac:dyDescent="0.2">
      <c r="M1098" s="34"/>
      <c r="N1098" s="34"/>
      <c r="AB1098" s="25"/>
      <c r="AC1098" s="25"/>
      <c r="AD1098" s="25"/>
      <c r="AE1098" s="25"/>
    </row>
    <row r="1099" spans="13:31" x14ac:dyDescent="0.2">
      <c r="M1099" s="34"/>
      <c r="N1099" s="34"/>
      <c r="AB1099" s="25"/>
      <c r="AC1099" s="25"/>
      <c r="AD1099" s="25"/>
      <c r="AE1099" s="25"/>
    </row>
    <row r="1100" spans="13:31" x14ac:dyDescent="0.2">
      <c r="M1100" s="34"/>
      <c r="N1100" s="34"/>
      <c r="AB1100" s="25"/>
      <c r="AC1100" s="25"/>
      <c r="AD1100" s="25"/>
      <c r="AE1100" s="25"/>
    </row>
    <row r="1101" spans="13:31" x14ac:dyDescent="0.2">
      <c r="M1101" s="34"/>
      <c r="N1101" s="34"/>
      <c r="AB1101" s="25"/>
      <c r="AC1101" s="25"/>
      <c r="AD1101" s="25"/>
      <c r="AE1101" s="25"/>
    </row>
    <row r="1102" spans="13:31" x14ac:dyDescent="0.2">
      <c r="M1102" s="34"/>
      <c r="N1102" s="34"/>
      <c r="AB1102" s="25"/>
      <c r="AC1102" s="25"/>
      <c r="AD1102" s="25"/>
      <c r="AE1102" s="25"/>
    </row>
    <row r="1103" spans="13:31" x14ac:dyDescent="0.2">
      <c r="M1103" s="34"/>
      <c r="N1103" s="34"/>
      <c r="AB1103" s="25"/>
      <c r="AC1103" s="25"/>
      <c r="AD1103" s="25"/>
      <c r="AE1103" s="25"/>
    </row>
    <row r="1104" spans="13:31" x14ac:dyDescent="0.2">
      <c r="M1104" s="34"/>
      <c r="N1104" s="34"/>
      <c r="AB1104" s="25"/>
      <c r="AC1104" s="25"/>
      <c r="AD1104" s="25"/>
      <c r="AE1104" s="25"/>
    </row>
    <row r="1105" spans="13:31" x14ac:dyDescent="0.2">
      <c r="M1105" s="34"/>
      <c r="N1105" s="34"/>
      <c r="AB1105" s="25"/>
      <c r="AC1105" s="25"/>
      <c r="AD1105" s="25"/>
      <c r="AE1105" s="25"/>
    </row>
    <row r="1106" spans="13:31" x14ac:dyDescent="0.2">
      <c r="M1106" s="34"/>
      <c r="N1106" s="34"/>
      <c r="AB1106" s="25"/>
      <c r="AC1106" s="25"/>
      <c r="AD1106" s="25"/>
      <c r="AE1106" s="25"/>
    </row>
    <row r="1107" spans="13:31" x14ac:dyDescent="0.2">
      <c r="M1107" s="34"/>
      <c r="N1107" s="34"/>
      <c r="AB1107" s="25"/>
      <c r="AC1107" s="25"/>
      <c r="AD1107" s="25"/>
      <c r="AE1107" s="25"/>
    </row>
    <row r="1108" spans="13:31" x14ac:dyDescent="0.2">
      <c r="M1108" s="34"/>
      <c r="N1108" s="34"/>
      <c r="AB1108" s="25"/>
      <c r="AC1108" s="25"/>
      <c r="AD1108" s="25"/>
      <c r="AE1108" s="25"/>
    </row>
    <row r="1109" spans="13:31" x14ac:dyDescent="0.2">
      <c r="M1109" s="34"/>
      <c r="N1109" s="34"/>
      <c r="AB1109" s="25"/>
      <c r="AC1109" s="25"/>
      <c r="AD1109" s="25"/>
      <c r="AE1109" s="25"/>
    </row>
    <row r="1110" spans="13:31" x14ac:dyDescent="0.2">
      <c r="M1110" s="34"/>
      <c r="N1110" s="34"/>
      <c r="AB1110" s="25"/>
      <c r="AC1110" s="25"/>
      <c r="AD1110" s="25"/>
      <c r="AE1110" s="25"/>
    </row>
    <row r="1111" spans="13:31" x14ac:dyDescent="0.2">
      <c r="M1111" s="34"/>
      <c r="N1111" s="34"/>
      <c r="AB1111" s="25"/>
      <c r="AC1111" s="25"/>
      <c r="AD1111" s="25"/>
      <c r="AE1111" s="25"/>
    </row>
    <row r="1112" spans="13:31" x14ac:dyDescent="0.2">
      <c r="M1112" s="34"/>
      <c r="N1112" s="34"/>
      <c r="AB1112" s="25"/>
      <c r="AC1112" s="25"/>
      <c r="AD1112" s="25"/>
      <c r="AE1112" s="25"/>
    </row>
    <row r="1113" spans="13:31" x14ac:dyDescent="0.2">
      <c r="M1113" s="34"/>
      <c r="N1113" s="34"/>
      <c r="AB1113" s="25"/>
      <c r="AC1113" s="25"/>
      <c r="AD1113" s="25"/>
      <c r="AE1113" s="25"/>
    </row>
    <row r="1114" spans="13:31" x14ac:dyDescent="0.2">
      <c r="M1114" s="34"/>
      <c r="N1114" s="34"/>
      <c r="AB1114" s="25"/>
      <c r="AC1114" s="25"/>
      <c r="AD1114" s="25"/>
      <c r="AE1114" s="25"/>
    </row>
    <row r="1115" spans="13:31" x14ac:dyDescent="0.2">
      <c r="M1115" s="34"/>
      <c r="N1115" s="34"/>
      <c r="AB1115" s="25"/>
      <c r="AC1115" s="25"/>
      <c r="AD1115" s="25"/>
      <c r="AE1115" s="25"/>
    </row>
    <row r="1116" spans="13:31" x14ac:dyDescent="0.2">
      <c r="M1116" s="34"/>
      <c r="N1116" s="34"/>
      <c r="AB1116" s="25"/>
      <c r="AC1116" s="25"/>
      <c r="AD1116" s="25"/>
      <c r="AE1116" s="25"/>
    </row>
    <row r="1117" spans="13:31" x14ac:dyDescent="0.2">
      <c r="M1117" s="34"/>
      <c r="N1117" s="34"/>
      <c r="AB1117" s="25"/>
      <c r="AC1117" s="25"/>
      <c r="AD1117" s="25"/>
      <c r="AE1117" s="25"/>
    </row>
    <row r="1118" spans="13:31" x14ac:dyDescent="0.2">
      <c r="M1118" s="34"/>
      <c r="N1118" s="34"/>
      <c r="AB1118" s="25"/>
      <c r="AC1118" s="25"/>
      <c r="AD1118" s="25"/>
      <c r="AE1118" s="25"/>
    </row>
    <row r="1119" spans="13:31" x14ac:dyDescent="0.2">
      <c r="M1119" s="34"/>
      <c r="N1119" s="34"/>
      <c r="AB1119" s="25"/>
      <c r="AC1119" s="25"/>
      <c r="AD1119" s="25"/>
      <c r="AE1119" s="25"/>
    </row>
    <row r="1120" spans="13:31" x14ac:dyDescent="0.2">
      <c r="M1120" s="34"/>
      <c r="N1120" s="34"/>
      <c r="AB1120" s="25"/>
      <c r="AC1120" s="25"/>
      <c r="AD1120" s="25"/>
      <c r="AE1120" s="25"/>
    </row>
    <row r="1121" spans="13:31" x14ac:dyDescent="0.2">
      <c r="M1121" s="34"/>
      <c r="N1121" s="34"/>
      <c r="AB1121" s="25"/>
      <c r="AC1121" s="25"/>
      <c r="AD1121" s="25"/>
      <c r="AE1121" s="25"/>
    </row>
    <row r="1122" spans="13:31" x14ac:dyDescent="0.2">
      <c r="M1122" s="34"/>
      <c r="N1122" s="34"/>
      <c r="AB1122" s="25"/>
      <c r="AC1122" s="25"/>
      <c r="AD1122" s="25"/>
      <c r="AE1122" s="25"/>
    </row>
    <row r="1123" spans="13:31" x14ac:dyDescent="0.2">
      <c r="M1123" s="34"/>
      <c r="N1123" s="34"/>
      <c r="AB1123" s="25"/>
      <c r="AC1123" s="25"/>
      <c r="AD1123" s="25"/>
      <c r="AE1123" s="25"/>
    </row>
    <row r="1124" spans="13:31" x14ac:dyDescent="0.2">
      <c r="M1124" s="34"/>
      <c r="N1124" s="34"/>
      <c r="AB1124" s="25"/>
      <c r="AC1124" s="25"/>
      <c r="AD1124" s="25"/>
      <c r="AE1124" s="25"/>
    </row>
    <row r="1125" spans="13:31" x14ac:dyDescent="0.2">
      <c r="M1125" s="34"/>
      <c r="N1125" s="34"/>
      <c r="AB1125" s="25"/>
      <c r="AC1125" s="25"/>
      <c r="AD1125" s="25"/>
      <c r="AE1125" s="25"/>
    </row>
    <row r="1126" spans="13:31" x14ac:dyDescent="0.2">
      <c r="M1126" s="34"/>
      <c r="N1126" s="34"/>
      <c r="AB1126" s="25"/>
      <c r="AC1126" s="25"/>
      <c r="AD1126" s="25"/>
      <c r="AE1126" s="25"/>
    </row>
    <row r="1127" spans="13:31" x14ac:dyDescent="0.2">
      <c r="M1127" s="34"/>
      <c r="N1127" s="34"/>
      <c r="AB1127" s="25"/>
      <c r="AC1127" s="25"/>
      <c r="AD1127" s="25"/>
      <c r="AE1127" s="25"/>
    </row>
    <row r="1128" spans="13:31" x14ac:dyDescent="0.2">
      <c r="M1128" s="34"/>
      <c r="N1128" s="34"/>
      <c r="AB1128" s="25"/>
      <c r="AC1128" s="25"/>
      <c r="AD1128" s="25"/>
      <c r="AE1128" s="25"/>
    </row>
    <row r="1129" spans="13:31" x14ac:dyDescent="0.2">
      <c r="M1129" s="34"/>
      <c r="N1129" s="34"/>
      <c r="AB1129" s="25"/>
      <c r="AC1129" s="25"/>
      <c r="AD1129" s="25"/>
      <c r="AE1129" s="25"/>
    </row>
    <row r="1130" spans="13:31" x14ac:dyDescent="0.2">
      <c r="M1130" s="34"/>
      <c r="N1130" s="34"/>
      <c r="AB1130" s="25"/>
      <c r="AC1130" s="25"/>
      <c r="AD1130" s="25"/>
      <c r="AE1130" s="25"/>
    </row>
    <row r="1131" spans="13:31" x14ac:dyDescent="0.2">
      <c r="M1131" s="34"/>
      <c r="N1131" s="34"/>
      <c r="AB1131" s="25"/>
      <c r="AC1131" s="25"/>
      <c r="AD1131" s="25"/>
      <c r="AE1131" s="25"/>
    </row>
    <row r="1132" spans="13:31" x14ac:dyDescent="0.2">
      <c r="M1132" s="34"/>
      <c r="N1132" s="34"/>
      <c r="AB1132" s="25"/>
      <c r="AC1132" s="25"/>
      <c r="AD1132" s="25"/>
      <c r="AE1132" s="25"/>
    </row>
    <row r="1133" spans="13:31" x14ac:dyDescent="0.2">
      <c r="M1133" s="34"/>
      <c r="N1133" s="34"/>
      <c r="AB1133" s="25"/>
      <c r="AC1133" s="25"/>
      <c r="AD1133" s="25"/>
      <c r="AE1133" s="25"/>
    </row>
    <row r="1134" spans="13:31" x14ac:dyDescent="0.2">
      <c r="M1134" s="34"/>
      <c r="N1134" s="34"/>
      <c r="AB1134" s="25"/>
      <c r="AC1134" s="25"/>
      <c r="AD1134" s="25"/>
      <c r="AE1134" s="25"/>
    </row>
    <row r="1135" spans="13:31" x14ac:dyDescent="0.2">
      <c r="M1135" s="34"/>
      <c r="N1135" s="34"/>
      <c r="AB1135" s="25"/>
      <c r="AC1135" s="25"/>
      <c r="AD1135" s="25"/>
      <c r="AE1135" s="25"/>
    </row>
    <row r="1136" spans="13:31" x14ac:dyDescent="0.2">
      <c r="M1136" s="34"/>
      <c r="N1136" s="34"/>
      <c r="AB1136" s="25"/>
      <c r="AC1136" s="25"/>
      <c r="AD1136" s="25"/>
      <c r="AE1136" s="25"/>
    </row>
    <row r="1137" spans="13:31" x14ac:dyDescent="0.2">
      <c r="M1137" s="34"/>
      <c r="N1137" s="34"/>
      <c r="AB1137" s="25"/>
      <c r="AC1137" s="25"/>
      <c r="AD1137" s="25"/>
      <c r="AE1137" s="25"/>
    </row>
    <row r="1138" spans="13:31" x14ac:dyDescent="0.2">
      <c r="M1138" s="34"/>
      <c r="N1138" s="34"/>
      <c r="AB1138" s="25"/>
      <c r="AC1138" s="25"/>
      <c r="AD1138" s="25"/>
      <c r="AE1138" s="25"/>
    </row>
    <row r="1139" spans="13:31" x14ac:dyDescent="0.2">
      <c r="M1139" s="34"/>
      <c r="N1139" s="34"/>
      <c r="AB1139" s="25"/>
      <c r="AC1139" s="25"/>
      <c r="AD1139" s="25"/>
      <c r="AE1139" s="25"/>
    </row>
    <row r="1140" spans="13:31" x14ac:dyDescent="0.2">
      <c r="M1140" s="34"/>
      <c r="N1140" s="34"/>
      <c r="AB1140" s="25"/>
      <c r="AC1140" s="25"/>
      <c r="AD1140" s="25"/>
      <c r="AE1140" s="25"/>
    </row>
    <row r="1141" spans="13:31" x14ac:dyDescent="0.2">
      <c r="M1141" s="34"/>
      <c r="N1141" s="34"/>
      <c r="AB1141" s="25"/>
      <c r="AC1141" s="25"/>
      <c r="AD1141" s="25"/>
      <c r="AE1141" s="25"/>
    </row>
    <row r="1142" spans="13:31" x14ac:dyDescent="0.2">
      <c r="M1142" s="34"/>
      <c r="N1142" s="34"/>
      <c r="AB1142" s="25"/>
      <c r="AC1142" s="25"/>
      <c r="AD1142" s="25"/>
      <c r="AE1142" s="25"/>
    </row>
    <row r="1143" spans="13:31" x14ac:dyDescent="0.2">
      <c r="M1143" s="34"/>
      <c r="N1143" s="34"/>
      <c r="AB1143" s="25"/>
      <c r="AC1143" s="25"/>
      <c r="AD1143" s="25"/>
      <c r="AE1143" s="25"/>
    </row>
    <row r="1144" spans="13:31" x14ac:dyDescent="0.2">
      <c r="M1144" s="34"/>
      <c r="N1144" s="34"/>
      <c r="AB1144" s="25"/>
      <c r="AC1144" s="25"/>
      <c r="AD1144" s="25"/>
      <c r="AE1144" s="25"/>
    </row>
    <row r="1145" spans="13:31" x14ac:dyDescent="0.2">
      <c r="M1145" s="34"/>
      <c r="N1145" s="34"/>
      <c r="AB1145" s="25"/>
      <c r="AC1145" s="25"/>
      <c r="AD1145" s="25"/>
      <c r="AE1145" s="25"/>
    </row>
    <row r="1146" spans="13:31" x14ac:dyDescent="0.2">
      <c r="M1146" s="34"/>
      <c r="N1146" s="34"/>
      <c r="AB1146" s="25"/>
      <c r="AC1146" s="25"/>
      <c r="AD1146" s="25"/>
      <c r="AE1146" s="25"/>
    </row>
    <row r="1147" spans="13:31" x14ac:dyDescent="0.2">
      <c r="M1147" s="34"/>
      <c r="N1147" s="34"/>
      <c r="AB1147" s="25"/>
      <c r="AC1147" s="25"/>
      <c r="AD1147" s="25"/>
      <c r="AE1147" s="25"/>
    </row>
    <row r="1148" spans="13:31" x14ac:dyDescent="0.2">
      <c r="M1148" s="34"/>
      <c r="N1148" s="34"/>
      <c r="AB1148" s="25"/>
      <c r="AC1148" s="25"/>
      <c r="AD1148" s="25"/>
      <c r="AE1148" s="25"/>
    </row>
    <row r="1149" spans="13:31" x14ac:dyDescent="0.2">
      <c r="M1149" s="34"/>
      <c r="N1149" s="34"/>
      <c r="AB1149" s="25"/>
      <c r="AC1149" s="25"/>
      <c r="AD1149" s="25"/>
      <c r="AE1149" s="25"/>
    </row>
    <row r="1150" spans="13:31" x14ac:dyDescent="0.2">
      <c r="M1150" s="34"/>
      <c r="N1150" s="34"/>
      <c r="AB1150" s="25"/>
      <c r="AC1150" s="25"/>
      <c r="AD1150" s="25"/>
      <c r="AE1150" s="25"/>
    </row>
    <row r="1151" spans="13:31" x14ac:dyDescent="0.2">
      <c r="M1151" s="34"/>
      <c r="N1151" s="34"/>
      <c r="AB1151" s="25"/>
      <c r="AC1151" s="25"/>
      <c r="AD1151" s="25"/>
      <c r="AE1151" s="25"/>
    </row>
    <row r="1152" spans="13:31" x14ac:dyDescent="0.2">
      <c r="M1152" s="34"/>
      <c r="N1152" s="34"/>
      <c r="AB1152" s="25"/>
      <c r="AC1152" s="25"/>
      <c r="AD1152" s="25"/>
      <c r="AE1152" s="25"/>
    </row>
    <row r="1153" spans="13:31" x14ac:dyDescent="0.2">
      <c r="M1153" s="34"/>
      <c r="N1153" s="34"/>
      <c r="AB1153" s="25"/>
      <c r="AC1153" s="25"/>
      <c r="AD1153" s="25"/>
      <c r="AE1153" s="25"/>
    </row>
    <row r="1154" spans="13:31" x14ac:dyDescent="0.2">
      <c r="M1154" s="34"/>
      <c r="N1154" s="34"/>
      <c r="AB1154" s="25"/>
      <c r="AC1154" s="25"/>
      <c r="AD1154" s="25"/>
      <c r="AE1154" s="25"/>
    </row>
    <row r="1155" spans="13:31" x14ac:dyDescent="0.2">
      <c r="M1155" s="34"/>
      <c r="N1155" s="34"/>
      <c r="AB1155" s="25"/>
      <c r="AC1155" s="25"/>
      <c r="AD1155" s="25"/>
      <c r="AE1155" s="25"/>
    </row>
    <row r="1156" spans="13:31" x14ac:dyDescent="0.2">
      <c r="M1156" s="34"/>
      <c r="N1156" s="34"/>
      <c r="AB1156" s="25"/>
      <c r="AC1156" s="25"/>
      <c r="AD1156" s="25"/>
      <c r="AE1156" s="25"/>
    </row>
    <row r="1157" spans="13:31" x14ac:dyDescent="0.2">
      <c r="M1157" s="34"/>
      <c r="N1157" s="34"/>
      <c r="AB1157" s="25"/>
      <c r="AC1157" s="25"/>
      <c r="AD1157" s="25"/>
      <c r="AE1157" s="25"/>
    </row>
    <row r="1158" spans="13:31" x14ac:dyDescent="0.2">
      <c r="M1158" s="34"/>
      <c r="N1158" s="34"/>
      <c r="AB1158" s="25"/>
      <c r="AC1158" s="25"/>
      <c r="AD1158" s="25"/>
      <c r="AE1158" s="25"/>
    </row>
    <row r="1159" spans="13:31" x14ac:dyDescent="0.2">
      <c r="M1159" s="34"/>
      <c r="N1159" s="34"/>
      <c r="AB1159" s="25"/>
      <c r="AC1159" s="25"/>
      <c r="AD1159" s="25"/>
      <c r="AE1159" s="25"/>
    </row>
    <row r="1160" spans="13:31" x14ac:dyDescent="0.2">
      <c r="M1160" s="34"/>
      <c r="N1160" s="34"/>
      <c r="AB1160" s="25"/>
      <c r="AC1160" s="25"/>
      <c r="AD1160" s="25"/>
      <c r="AE1160" s="25"/>
    </row>
    <row r="1161" spans="13:31" x14ac:dyDescent="0.2">
      <c r="M1161" s="34"/>
      <c r="N1161" s="34"/>
      <c r="AB1161" s="25"/>
      <c r="AC1161" s="25"/>
      <c r="AD1161" s="25"/>
      <c r="AE1161" s="25"/>
    </row>
    <row r="1162" spans="13:31" x14ac:dyDescent="0.2">
      <c r="M1162" s="34"/>
      <c r="N1162" s="34"/>
      <c r="AB1162" s="25"/>
      <c r="AC1162" s="25"/>
      <c r="AD1162" s="25"/>
      <c r="AE1162" s="25"/>
    </row>
    <row r="1163" spans="13:31" x14ac:dyDescent="0.2">
      <c r="M1163" s="34"/>
      <c r="N1163" s="34"/>
      <c r="AB1163" s="25"/>
      <c r="AC1163" s="25"/>
      <c r="AD1163" s="25"/>
      <c r="AE1163" s="25"/>
    </row>
    <row r="1164" spans="13:31" x14ac:dyDescent="0.2">
      <c r="M1164" s="34"/>
      <c r="N1164" s="34"/>
      <c r="AB1164" s="25"/>
      <c r="AC1164" s="25"/>
      <c r="AD1164" s="25"/>
      <c r="AE1164" s="25"/>
    </row>
    <row r="1165" spans="13:31" x14ac:dyDescent="0.2">
      <c r="M1165" s="34"/>
      <c r="N1165" s="34"/>
      <c r="AB1165" s="25"/>
      <c r="AC1165" s="25"/>
      <c r="AD1165" s="25"/>
      <c r="AE1165" s="25"/>
    </row>
    <row r="1166" spans="13:31" x14ac:dyDescent="0.2">
      <c r="M1166" s="34"/>
      <c r="N1166" s="34"/>
      <c r="AB1166" s="25"/>
      <c r="AC1166" s="25"/>
      <c r="AD1166" s="25"/>
      <c r="AE1166" s="25"/>
    </row>
    <row r="1167" spans="13:31" x14ac:dyDescent="0.2">
      <c r="M1167" s="34"/>
      <c r="N1167" s="34"/>
      <c r="AB1167" s="25"/>
      <c r="AC1167" s="25"/>
      <c r="AD1167" s="25"/>
      <c r="AE1167" s="25"/>
    </row>
    <row r="1168" spans="13:31" x14ac:dyDescent="0.2">
      <c r="M1168" s="34"/>
      <c r="N1168" s="34"/>
      <c r="AB1168" s="25"/>
      <c r="AC1168" s="25"/>
      <c r="AD1168" s="25"/>
      <c r="AE1168" s="25"/>
    </row>
    <row r="1169" spans="13:31" x14ac:dyDescent="0.2">
      <c r="M1169" s="34"/>
      <c r="N1169" s="34"/>
      <c r="AB1169" s="25"/>
      <c r="AC1169" s="25"/>
      <c r="AD1169" s="25"/>
      <c r="AE1169" s="25"/>
    </row>
    <row r="1170" spans="13:31" x14ac:dyDescent="0.2">
      <c r="M1170" s="34"/>
      <c r="N1170" s="34"/>
      <c r="AB1170" s="25"/>
      <c r="AC1170" s="25"/>
      <c r="AD1170" s="25"/>
      <c r="AE1170" s="25"/>
    </row>
    <row r="1171" spans="13:31" x14ac:dyDescent="0.2">
      <c r="M1171" s="34"/>
      <c r="N1171" s="34"/>
      <c r="AB1171" s="25"/>
      <c r="AC1171" s="25"/>
      <c r="AD1171" s="25"/>
      <c r="AE1171" s="25"/>
    </row>
    <row r="1172" spans="13:31" x14ac:dyDescent="0.2">
      <c r="M1172" s="34"/>
      <c r="N1172" s="34"/>
      <c r="AB1172" s="25"/>
      <c r="AC1172" s="25"/>
      <c r="AD1172" s="25"/>
      <c r="AE1172" s="25"/>
    </row>
    <row r="1173" spans="13:31" x14ac:dyDescent="0.2">
      <c r="M1173" s="34"/>
      <c r="N1173" s="34"/>
      <c r="AB1173" s="25"/>
      <c r="AC1173" s="25"/>
      <c r="AD1173" s="25"/>
      <c r="AE1173" s="25"/>
    </row>
    <row r="1174" spans="13:31" x14ac:dyDescent="0.2">
      <c r="M1174" s="34"/>
      <c r="N1174" s="34"/>
      <c r="AB1174" s="25"/>
      <c r="AC1174" s="25"/>
      <c r="AD1174" s="25"/>
      <c r="AE1174" s="25"/>
    </row>
    <row r="1175" spans="13:31" x14ac:dyDescent="0.2">
      <c r="M1175" s="34"/>
      <c r="N1175" s="34"/>
      <c r="AB1175" s="25"/>
      <c r="AC1175" s="25"/>
      <c r="AD1175" s="25"/>
      <c r="AE1175" s="25"/>
    </row>
    <row r="1176" spans="13:31" x14ac:dyDescent="0.2">
      <c r="M1176" s="34"/>
      <c r="N1176" s="34"/>
      <c r="AB1176" s="25"/>
      <c r="AC1176" s="25"/>
      <c r="AD1176" s="25"/>
      <c r="AE1176" s="25"/>
    </row>
    <row r="1177" spans="13:31" x14ac:dyDescent="0.2">
      <c r="M1177" s="34"/>
      <c r="N1177" s="34"/>
      <c r="AB1177" s="25"/>
      <c r="AC1177" s="25"/>
      <c r="AD1177" s="25"/>
      <c r="AE1177" s="25"/>
    </row>
    <row r="1178" spans="13:31" x14ac:dyDescent="0.2">
      <c r="M1178" s="34"/>
      <c r="N1178" s="34"/>
      <c r="AB1178" s="25"/>
      <c r="AC1178" s="25"/>
      <c r="AD1178" s="25"/>
      <c r="AE1178" s="25"/>
    </row>
    <row r="1179" spans="13:31" x14ac:dyDescent="0.2">
      <c r="M1179" s="34"/>
      <c r="N1179" s="34"/>
      <c r="AB1179" s="25"/>
      <c r="AC1179" s="25"/>
      <c r="AD1179" s="25"/>
      <c r="AE1179" s="25"/>
    </row>
    <row r="1180" spans="13:31" x14ac:dyDescent="0.2">
      <c r="M1180" s="34"/>
      <c r="N1180" s="34"/>
      <c r="AB1180" s="25"/>
      <c r="AC1180" s="25"/>
      <c r="AD1180" s="25"/>
      <c r="AE1180" s="25"/>
    </row>
    <row r="1181" spans="13:31" x14ac:dyDescent="0.2">
      <c r="M1181" s="34"/>
      <c r="N1181" s="34"/>
      <c r="AB1181" s="25"/>
      <c r="AC1181" s="25"/>
      <c r="AD1181" s="25"/>
      <c r="AE1181" s="25"/>
    </row>
    <row r="1182" spans="13:31" x14ac:dyDescent="0.2">
      <c r="M1182" s="34"/>
      <c r="N1182" s="34"/>
      <c r="AB1182" s="25"/>
      <c r="AC1182" s="25"/>
      <c r="AD1182" s="25"/>
      <c r="AE1182" s="25"/>
    </row>
    <row r="1183" spans="13:31" x14ac:dyDescent="0.2">
      <c r="M1183" s="34"/>
      <c r="N1183" s="34"/>
      <c r="AB1183" s="25"/>
      <c r="AC1183" s="25"/>
      <c r="AD1183" s="25"/>
      <c r="AE1183" s="25"/>
    </row>
    <row r="1184" spans="13:31" x14ac:dyDescent="0.2">
      <c r="M1184" s="34"/>
      <c r="N1184" s="34"/>
      <c r="AB1184" s="25"/>
      <c r="AC1184" s="25"/>
      <c r="AD1184" s="25"/>
      <c r="AE1184" s="25"/>
    </row>
    <row r="1185" spans="13:31" x14ac:dyDescent="0.2">
      <c r="M1185" s="34"/>
      <c r="N1185" s="34"/>
      <c r="AB1185" s="25"/>
      <c r="AC1185" s="25"/>
      <c r="AD1185" s="25"/>
      <c r="AE1185" s="25"/>
    </row>
    <row r="1186" spans="13:31" x14ac:dyDescent="0.2">
      <c r="M1186" s="34"/>
      <c r="N1186" s="34"/>
      <c r="AB1186" s="25"/>
      <c r="AC1186" s="25"/>
      <c r="AD1186" s="25"/>
      <c r="AE1186" s="25"/>
    </row>
    <row r="1187" spans="13:31" x14ac:dyDescent="0.2">
      <c r="M1187" s="34"/>
      <c r="N1187" s="34"/>
      <c r="AB1187" s="25"/>
      <c r="AC1187" s="25"/>
      <c r="AD1187" s="25"/>
      <c r="AE1187" s="25"/>
    </row>
    <row r="1188" spans="13:31" x14ac:dyDescent="0.2">
      <c r="M1188" s="34"/>
      <c r="N1188" s="34"/>
      <c r="AB1188" s="25"/>
      <c r="AC1188" s="25"/>
      <c r="AD1188" s="25"/>
      <c r="AE1188" s="25"/>
    </row>
    <row r="1189" spans="13:31" x14ac:dyDescent="0.2">
      <c r="M1189" s="34"/>
      <c r="N1189" s="34"/>
      <c r="AB1189" s="25"/>
      <c r="AC1189" s="25"/>
      <c r="AD1189" s="25"/>
      <c r="AE1189" s="25"/>
    </row>
    <row r="1190" spans="13:31" x14ac:dyDescent="0.2">
      <c r="M1190" s="34"/>
      <c r="N1190" s="34"/>
      <c r="AB1190" s="25"/>
      <c r="AC1190" s="25"/>
      <c r="AD1190" s="25"/>
      <c r="AE1190" s="25"/>
    </row>
    <row r="1191" spans="13:31" x14ac:dyDescent="0.2">
      <c r="M1191" s="34"/>
      <c r="N1191" s="34"/>
      <c r="AB1191" s="25"/>
      <c r="AC1191" s="25"/>
      <c r="AD1191" s="25"/>
      <c r="AE1191" s="25"/>
    </row>
    <row r="1192" spans="13:31" x14ac:dyDescent="0.2">
      <c r="M1192" s="34"/>
      <c r="N1192" s="34"/>
      <c r="AB1192" s="25"/>
      <c r="AC1192" s="25"/>
      <c r="AD1192" s="25"/>
      <c r="AE1192" s="25"/>
    </row>
    <row r="1193" spans="13:31" x14ac:dyDescent="0.2">
      <c r="M1193" s="34"/>
      <c r="N1193" s="34"/>
      <c r="AB1193" s="25"/>
      <c r="AC1193" s="25"/>
      <c r="AD1193" s="25"/>
      <c r="AE1193" s="25"/>
    </row>
    <row r="1194" spans="13:31" x14ac:dyDescent="0.2">
      <c r="M1194" s="34"/>
      <c r="N1194" s="34"/>
      <c r="AB1194" s="25"/>
      <c r="AC1194" s="25"/>
      <c r="AD1194" s="25"/>
      <c r="AE1194" s="25"/>
    </row>
    <row r="1195" spans="13:31" x14ac:dyDescent="0.2">
      <c r="M1195" s="34"/>
      <c r="N1195" s="34"/>
      <c r="AB1195" s="25"/>
      <c r="AC1195" s="25"/>
      <c r="AD1195" s="25"/>
      <c r="AE1195" s="25"/>
    </row>
    <row r="1196" spans="13:31" x14ac:dyDescent="0.2">
      <c r="M1196" s="34"/>
      <c r="N1196" s="34"/>
      <c r="AB1196" s="25"/>
      <c r="AC1196" s="25"/>
      <c r="AD1196" s="25"/>
      <c r="AE1196" s="25"/>
    </row>
    <row r="1197" spans="13:31" x14ac:dyDescent="0.2">
      <c r="M1197" s="34"/>
      <c r="N1197" s="34"/>
      <c r="AB1197" s="25"/>
      <c r="AC1197" s="25"/>
      <c r="AD1197" s="25"/>
      <c r="AE1197" s="25"/>
    </row>
    <row r="1198" spans="13:31" x14ac:dyDescent="0.2">
      <c r="M1198" s="34"/>
      <c r="N1198" s="34"/>
      <c r="AB1198" s="25"/>
      <c r="AC1198" s="25"/>
      <c r="AD1198" s="25"/>
      <c r="AE1198" s="25"/>
    </row>
    <row r="1199" spans="13:31" x14ac:dyDescent="0.2">
      <c r="M1199" s="34"/>
      <c r="N1199" s="34"/>
      <c r="AB1199" s="25"/>
      <c r="AC1199" s="25"/>
      <c r="AD1199" s="25"/>
      <c r="AE1199" s="25"/>
    </row>
    <row r="1200" spans="13:31" x14ac:dyDescent="0.2">
      <c r="M1200" s="34"/>
      <c r="N1200" s="34"/>
      <c r="AB1200" s="25"/>
      <c r="AC1200" s="25"/>
      <c r="AD1200" s="25"/>
      <c r="AE1200" s="25"/>
    </row>
    <row r="1201" spans="13:31" x14ac:dyDescent="0.2">
      <c r="M1201" s="34"/>
      <c r="N1201" s="34"/>
      <c r="AB1201" s="25"/>
      <c r="AC1201" s="25"/>
      <c r="AD1201" s="25"/>
      <c r="AE1201" s="25"/>
    </row>
    <row r="1202" spans="13:31" x14ac:dyDescent="0.2">
      <c r="M1202" s="34"/>
      <c r="N1202" s="34"/>
      <c r="AB1202" s="25"/>
      <c r="AC1202" s="25"/>
      <c r="AD1202" s="25"/>
      <c r="AE1202" s="25"/>
    </row>
    <row r="1203" spans="13:31" x14ac:dyDescent="0.2">
      <c r="M1203" s="34"/>
      <c r="N1203" s="34"/>
      <c r="AB1203" s="25"/>
      <c r="AC1203" s="25"/>
      <c r="AD1203" s="25"/>
      <c r="AE1203" s="25"/>
    </row>
    <row r="1204" spans="13:31" x14ac:dyDescent="0.2">
      <c r="M1204" s="34"/>
      <c r="N1204" s="34"/>
      <c r="AB1204" s="25"/>
      <c r="AC1204" s="25"/>
      <c r="AD1204" s="25"/>
      <c r="AE1204" s="25"/>
    </row>
    <row r="1205" spans="13:31" x14ac:dyDescent="0.2">
      <c r="M1205" s="34"/>
      <c r="N1205" s="34"/>
      <c r="AB1205" s="25"/>
      <c r="AC1205" s="25"/>
      <c r="AD1205" s="25"/>
      <c r="AE1205" s="25"/>
    </row>
    <row r="1206" spans="13:31" x14ac:dyDescent="0.2">
      <c r="M1206" s="34"/>
      <c r="N1206" s="34"/>
      <c r="AB1206" s="25"/>
      <c r="AC1206" s="25"/>
      <c r="AD1206" s="25"/>
      <c r="AE1206" s="25"/>
    </row>
    <row r="1207" spans="13:31" x14ac:dyDescent="0.2">
      <c r="M1207" s="34"/>
      <c r="N1207" s="34"/>
      <c r="AB1207" s="25"/>
      <c r="AC1207" s="25"/>
      <c r="AD1207" s="25"/>
      <c r="AE1207" s="25"/>
    </row>
    <row r="1208" spans="13:31" x14ac:dyDescent="0.2">
      <c r="M1208" s="34"/>
      <c r="N1208" s="34"/>
      <c r="AB1208" s="25"/>
      <c r="AC1208" s="25"/>
      <c r="AD1208" s="25"/>
      <c r="AE1208" s="25"/>
    </row>
    <row r="1209" spans="13:31" x14ac:dyDescent="0.2">
      <c r="M1209" s="34"/>
      <c r="N1209" s="34"/>
      <c r="AB1209" s="25"/>
      <c r="AC1209" s="25"/>
      <c r="AD1209" s="25"/>
      <c r="AE1209" s="25"/>
    </row>
    <row r="1210" spans="13:31" x14ac:dyDescent="0.2">
      <c r="M1210" s="34"/>
      <c r="N1210" s="34"/>
      <c r="AB1210" s="25"/>
      <c r="AC1210" s="25"/>
      <c r="AD1210" s="25"/>
      <c r="AE1210" s="25"/>
    </row>
    <row r="1211" spans="13:31" x14ac:dyDescent="0.2">
      <c r="M1211" s="34"/>
      <c r="N1211" s="34"/>
      <c r="AB1211" s="25"/>
      <c r="AC1211" s="25"/>
      <c r="AD1211" s="25"/>
      <c r="AE1211" s="25"/>
    </row>
    <row r="1212" spans="13:31" x14ac:dyDescent="0.2">
      <c r="M1212" s="34"/>
      <c r="N1212" s="34"/>
      <c r="AB1212" s="25"/>
      <c r="AC1212" s="25"/>
      <c r="AD1212" s="25"/>
      <c r="AE1212" s="25"/>
    </row>
    <row r="1213" spans="13:31" x14ac:dyDescent="0.2">
      <c r="M1213" s="34"/>
      <c r="N1213" s="34"/>
      <c r="AB1213" s="25"/>
      <c r="AC1213" s="25"/>
      <c r="AD1213" s="25"/>
      <c r="AE1213" s="25"/>
    </row>
    <row r="1214" spans="13:31" x14ac:dyDescent="0.2">
      <c r="M1214" s="34"/>
      <c r="N1214" s="34"/>
      <c r="AB1214" s="25"/>
      <c r="AC1214" s="25"/>
      <c r="AD1214" s="25"/>
      <c r="AE1214" s="25"/>
    </row>
    <row r="1215" spans="13:31" x14ac:dyDescent="0.2">
      <c r="M1215" s="34"/>
      <c r="N1215" s="34"/>
      <c r="AB1215" s="25"/>
      <c r="AC1215" s="25"/>
      <c r="AD1215" s="25"/>
      <c r="AE1215" s="25"/>
    </row>
    <row r="1216" spans="13:31" x14ac:dyDescent="0.2">
      <c r="M1216" s="34"/>
      <c r="N1216" s="34"/>
      <c r="AB1216" s="25"/>
      <c r="AC1216" s="25"/>
      <c r="AD1216" s="25"/>
      <c r="AE1216" s="25"/>
    </row>
    <row r="1217" spans="13:31" x14ac:dyDescent="0.2">
      <c r="M1217" s="34"/>
      <c r="N1217" s="34"/>
      <c r="AB1217" s="25"/>
      <c r="AC1217" s="25"/>
      <c r="AD1217" s="25"/>
      <c r="AE1217" s="25"/>
    </row>
    <row r="1218" spans="13:31" x14ac:dyDescent="0.2">
      <c r="M1218" s="34"/>
      <c r="N1218" s="34"/>
      <c r="AB1218" s="25"/>
      <c r="AC1218" s="25"/>
      <c r="AD1218" s="25"/>
      <c r="AE1218" s="25"/>
    </row>
    <row r="1219" spans="13:31" x14ac:dyDescent="0.2">
      <c r="M1219" s="34"/>
      <c r="N1219" s="34"/>
      <c r="AB1219" s="25"/>
      <c r="AC1219" s="25"/>
      <c r="AD1219" s="25"/>
      <c r="AE1219" s="25"/>
    </row>
    <row r="1220" spans="13:31" x14ac:dyDescent="0.2">
      <c r="M1220" s="34"/>
      <c r="N1220" s="34"/>
      <c r="AB1220" s="25"/>
      <c r="AC1220" s="25"/>
      <c r="AD1220" s="25"/>
      <c r="AE1220" s="25"/>
    </row>
    <row r="1221" spans="13:31" x14ac:dyDescent="0.2">
      <c r="M1221" s="34"/>
      <c r="N1221" s="34"/>
      <c r="AB1221" s="25"/>
      <c r="AC1221" s="25"/>
      <c r="AD1221" s="25"/>
      <c r="AE1221" s="25"/>
    </row>
    <row r="1222" spans="13:31" x14ac:dyDescent="0.2">
      <c r="M1222" s="34"/>
      <c r="N1222" s="34"/>
      <c r="AB1222" s="25"/>
      <c r="AC1222" s="25"/>
      <c r="AD1222" s="25"/>
      <c r="AE1222" s="25"/>
    </row>
    <row r="1223" spans="13:31" x14ac:dyDescent="0.2">
      <c r="M1223" s="34"/>
      <c r="N1223" s="34"/>
      <c r="AB1223" s="25"/>
      <c r="AC1223" s="25"/>
      <c r="AD1223" s="25"/>
      <c r="AE1223" s="25"/>
    </row>
    <row r="1224" spans="13:31" x14ac:dyDescent="0.2">
      <c r="M1224" s="34"/>
      <c r="N1224" s="34"/>
      <c r="AB1224" s="25"/>
      <c r="AC1224" s="25"/>
      <c r="AD1224" s="25"/>
      <c r="AE1224" s="25"/>
    </row>
    <row r="1225" spans="13:31" x14ac:dyDescent="0.2">
      <c r="M1225" s="34"/>
      <c r="N1225" s="34"/>
      <c r="AB1225" s="25"/>
      <c r="AC1225" s="25"/>
      <c r="AD1225" s="25"/>
      <c r="AE1225" s="25"/>
    </row>
    <row r="1226" spans="13:31" x14ac:dyDescent="0.2">
      <c r="M1226" s="34"/>
      <c r="N1226" s="34"/>
      <c r="AB1226" s="25"/>
      <c r="AC1226" s="25"/>
      <c r="AD1226" s="25"/>
      <c r="AE1226" s="25"/>
    </row>
    <row r="1227" spans="13:31" x14ac:dyDescent="0.2">
      <c r="M1227" s="34"/>
      <c r="N1227" s="34"/>
      <c r="AB1227" s="25"/>
      <c r="AC1227" s="25"/>
      <c r="AD1227" s="25"/>
      <c r="AE1227" s="25"/>
    </row>
    <row r="1228" spans="13:31" x14ac:dyDescent="0.2">
      <c r="M1228" s="34"/>
      <c r="N1228" s="34"/>
      <c r="AB1228" s="25"/>
      <c r="AC1228" s="25"/>
      <c r="AD1228" s="25"/>
      <c r="AE1228" s="25"/>
    </row>
    <row r="1229" spans="13:31" x14ac:dyDescent="0.2">
      <c r="M1229" s="34"/>
      <c r="N1229" s="34"/>
      <c r="AB1229" s="25"/>
      <c r="AC1229" s="25"/>
      <c r="AD1229" s="25"/>
      <c r="AE1229" s="25"/>
    </row>
    <row r="1230" spans="13:31" x14ac:dyDescent="0.2">
      <c r="M1230" s="34"/>
      <c r="N1230" s="34"/>
      <c r="AB1230" s="25"/>
      <c r="AC1230" s="25"/>
      <c r="AD1230" s="25"/>
      <c r="AE1230" s="25"/>
    </row>
    <row r="1231" spans="13:31" x14ac:dyDescent="0.2">
      <c r="M1231" s="34"/>
      <c r="N1231" s="34"/>
      <c r="AB1231" s="25"/>
      <c r="AC1231" s="25"/>
      <c r="AD1231" s="25"/>
      <c r="AE1231" s="25"/>
    </row>
    <row r="1232" spans="13:31" x14ac:dyDescent="0.2">
      <c r="M1232" s="34"/>
      <c r="N1232" s="34"/>
      <c r="AB1232" s="25"/>
      <c r="AC1232" s="25"/>
      <c r="AD1232" s="25"/>
      <c r="AE1232" s="25"/>
    </row>
    <row r="1233" spans="13:31" x14ac:dyDescent="0.2">
      <c r="M1233" s="34"/>
      <c r="N1233" s="34"/>
      <c r="AB1233" s="25"/>
      <c r="AC1233" s="25"/>
      <c r="AD1233" s="25"/>
      <c r="AE1233" s="25"/>
    </row>
    <row r="1234" spans="13:31" x14ac:dyDescent="0.2">
      <c r="M1234" s="34"/>
      <c r="N1234" s="34"/>
      <c r="AB1234" s="25"/>
      <c r="AC1234" s="25"/>
      <c r="AD1234" s="25"/>
      <c r="AE1234" s="25"/>
    </row>
    <row r="1235" spans="13:31" x14ac:dyDescent="0.2">
      <c r="M1235" s="34"/>
      <c r="N1235" s="34"/>
      <c r="AB1235" s="25"/>
      <c r="AC1235" s="25"/>
      <c r="AD1235" s="25"/>
      <c r="AE1235" s="25"/>
    </row>
    <row r="1236" spans="13:31" x14ac:dyDescent="0.2">
      <c r="M1236" s="34"/>
      <c r="N1236" s="34"/>
      <c r="AB1236" s="25"/>
      <c r="AC1236" s="25"/>
      <c r="AD1236" s="25"/>
      <c r="AE1236" s="25"/>
    </row>
    <row r="1237" spans="13:31" x14ac:dyDescent="0.2">
      <c r="M1237" s="34"/>
      <c r="N1237" s="34"/>
      <c r="AB1237" s="25"/>
      <c r="AC1237" s="25"/>
      <c r="AD1237" s="25"/>
      <c r="AE1237" s="25"/>
    </row>
    <row r="1238" spans="13:31" x14ac:dyDescent="0.2">
      <c r="M1238" s="34"/>
      <c r="N1238" s="34"/>
      <c r="AB1238" s="25"/>
      <c r="AC1238" s="25"/>
      <c r="AD1238" s="25"/>
      <c r="AE1238" s="25"/>
    </row>
    <row r="1239" spans="13:31" x14ac:dyDescent="0.2">
      <c r="M1239" s="34"/>
      <c r="N1239" s="34"/>
      <c r="AB1239" s="25"/>
      <c r="AC1239" s="25"/>
      <c r="AD1239" s="25"/>
      <c r="AE1239" s="25"/>
    </row>
    <row r="1240" spans="13:31" x14ac:dyDescent="0.2">
      <c r="M1240" s="34"/>
      <c r="N1240" s="34"/>
      <c r="AB1240" s="25"/>
      <c r="AC1240" s="25"/>
      <c r="AD1240" s="25"/>
      <c r="AE1240" s="25"/>
    </row>
    <row r="1241" spans="13:31" x14ac:dyDescent="0.2">
      <c r="M1241" s="34"/>
      <c r="N1241" s="34"/>
      <c r="AB1241" s="25"/>
      <c r="AC1241" s="25"/>
      <c r="AD1241" s="25"/>
      <c r="AE1241" s="25"/>
    </row>
    <row r="1242" spans="13:31" x14ac:dyDescent="0.2">
      <c r="M1242" s="34"/>
      <c r="N1242" s="34"/>
      <c r="AB1242" s="25"/>
      <c r="AC1242" s="25"/>
      <c r="AD1242" s="25"/>
      <c r="AE1242" s="25"/>
    </row>
    <row r="1243" spans="13:31" x14ac:dyDescent="0.2">
      <c r="M1243" s="34"/>
      <c r="N1243" s="34"/>
      <c r="AB1243" s="25"/>
      <c r="AC1243" s="25"/>
      <c r="AD1243" s="25"/>
      <c r="AE1243" s="25"/>
    </row>
    <row r="1244" spans="13:31" x14ac:dyDescent="0.2">
      <c r="M1244" s="34"/>
      <c r="N1244" s="34"/>
      <c r="AB1244" s="25"/>
      <c r="AC1244" s="25"/>
      <c r="AD1244" s="25"/>
      <c r="AE1244" s="25"/>
    </row>
    <row r="1245" spans="13:31" x14ac:dyDescent="0.2">
      <c r="M1245" s="34"/>
      <c r="N1245" s="34"/>
      <c r="AB1245" s="25"/>
      <c r="AC1245" s="25"/>
      <c r="AD1245" s="25"/>
      <c r="AE1245" s="25"/>
    </row>
    <row r="1246" spans="13:31" x14ac:dyDescent="0.2">
      <c r="M1246" s="34"/>
      <c r="N1246" s="34"/>
      <c r="AB1246" s="25"/>
      <c r="AC1246" s="25"/>
      <c r="AD1246" s="25"/>
      <c r="AE1246" s="25"/>
    </row>
    <row r="1247" spans="13:31" x14ac:dyDescent="0.2">
      <c r="M1247" s="34"/>
      <c r="N1247" s="34"/>
      <c r="AB1247" s="25"/>
      <c r="AC1247" s="25"/>
      <c r="AD1247" s="25"/>
      <c r="AE1247" s="25"/>
    </row>
    <row r="1248" spans="13:31" x14ac:dyDescent="0.2">
      <c r="M1248" s="34"/>
      <c r="N1248" s="34"/>
      <c r="AB1248" s="25"/>
      <c r="AC1248" s="25"/>
      <c r="AD1248" s="25"/>
      <c r="AE1248" s="25"/>
    </row>
    <row r="1249" spans="13:31" x14ac:dyDescent="0.2">
      <c r="M1249" s="34"/>
      <c r="N1249" s="34"/>
      <c r="AB1249" s="25"/>
      <c r="AC1249" s="25"/>
      <c r="AD1249" s="25"/>
      <c r="AE1249" s="25"/>
    </row>
    <row r="1250" spans="13:31" x14ac:dyDescent="0.2">
      <c r="M1250" s="34"/>
      <c r="N1250" s="34"/>
      <c r="AB1250" s="25"/>
      <c r="AC1250" s="25"/>
      <c r="AD1250" s="25"/>
      <c r="AE1250" s="25"/>
    </row>
    <row r="1251" spans="13:31" x14ac:dyDescent="0.2">
      <c r="M1251" s="34"/>
      <c r="N1251" s="34"/>
      <c r="AB1251" s="25"/>
      <c r="AC1251" s="25"/>
      <c r="AD1251" s="25"/>
      <c r="AE1251" s="25"/>
    </row>
    <row r="1252" spans="13:31" x14ac:dyDescent="0.2">
      <c r="M1252" s="34"/>
      <c r="N1252" s="34"/>
      <c r="AB1252" s="25"/>
      <c r="AC1252" s="25"/>
      <c r="AD1252" s="25"/>
      <c r="AE1252" s="25"/>
    </row>
    <row r="1253" spans="13:31" x14ac:dyDescent="0.2">
      <c r="M1253" s="34"/>
      <c r="N1253" s="34"/>
      <c r="AB1253" s="25"/>
      <c r="AC1253" s="25"/>
      <c r="AD1253" s="25"/>
      <c r="AE1253" s="25"/>
    </row>
    <row r="1254" spans="13:31" x14ac:dyDescent="0.2">
      <c r="M1254" s="34"/>
      <c r="N1254" s="34"/>
      <c r="AB1254" s="25"/>
      <c r="AC1254" s="25"/>
      <c r="AD1254" s="25"/>
      <c r="AE1254" s="25"/>
    </row>
    <row r="1255" spans="13:31" x14ac:dyDescent="0.2">
      <c r="M1255" s="34"/>
      <c r="N1255" s="34"/>
      <c r="AB1255" s="25"/>
      <c r="AC1255" s="25"/>
      <c r="AD1255" s="25"/>
      <c r="AE1255" s="25"/>
    </row>
    <row r="1256" spans="13:31" x14ac:dyDescent="0.2">
      <c r="M1256" s="34"/>
      <c r="N1256" s="34"/>
      <c r="AB1256" s="25"/>
      <c r="AC1256" s="25"/>
      <c r="AD1256" s="25"/>
      <c r="AE1256" s="25"/>
    </row>
    <row r="1257" spans="13:31" x14ac:dyDescent="0.2">
      <c r="M1257" s="34"/>
      <c r="N1257" s="34"/>
      <c r="AB1257" s="25"/>
      <c r="AC1257" s="25"/>
      <c r="AD1257" s="25"/>
      <c r="AE1257" s="25"/>
    </row>
    <row r="1258" spans="13:31" x14ac:dyDescent="0.2">
      <c r="M1258" s="34"/>
      <c r="N1258" s="34"/>
      <c r="AB1258" s="25"/>
      <c r="AC1258" s="25"/>
      <c r="AD1258" s="25"/>
      <c r="AE1258" s="25"/>
    </row>
    <row r="1259" spans="13:31" x14ac:dyDescent="0.2">
      <c r="M1259" s="34"/>
      <c r="N1259" s="34"/>
      <c r="AB1259" s="25"/>
      <c r="AC1259" s="25"/>
      <c r="AD1259" s="25"/>
      <c r="AE1259" s="25"/>
    </row>
    <row r="1260" spans="13:31" x14ac:dyDescent="0.2">
      <c r="M1260" s="34"/>
      <c r="N1260" s="34"/>
      <c r="AB1260" s="25"/>
      <c r="AC1260" s="25"/>
      <c r="AD1260" s="25"/>
      <c r="AE1260" s="25"/>
    </row>
    <row r="1261" spans="13:31" x14ac:dyDescent="0.2">
      <c r="M1261" s="34"/>
      <c r="N1261" s="34"/>
      <c r="AB1261" s="25"/>
      <c r="AC1261" s="25"/>
      <c r="AD1261" s="25"/>
      <c r="AE1261" s="25"/>
    </row>
    <row r="1262" spans="13:31" x14ac:dyDescent="0.2">
      <c r="M1262" s="34"/>
      <c r="N1262" s="34"/>
      <c r="AB1262" s="25"/>
      <c r="AC1262" s="25"/>
      <c r="AD1262" s="25"/>
      <c r="AE1262" s="25"/>
    </row>
    <row r="1263" spans="13:31" x14ac:dyDescent="0.2">
      <c r="M1263" s="34"/>
      <c r="N1263" s="34"/>
      <c r="AB1263" s="25"/>
      <c r="AC1263" s="25"/>
      <c r="AD1263" s="25"/>
      <c r="AE1263" s="25"/>
    </row>
    <row r="1264" spans="13:31" x14ac:dyDescent="0.2">
      <c r="M1264" s="34"/>
      <c r="N1264" s="34"/>
      <c r="AB1264" s="25"/>
      <c r="AC1264" s="25"/>
      <c r="AD1264" s="25"/>
      <c r="AE1264" s="25"/>
    </row>
    <row r="1265" spans="13:31" x14ac:dyDescent="0.2">
      <c r="M1265" s="34"/>
      <c r="N1265" s="34"/>
      <c r="AB1265" s="25"/>
      <c r="AC1265" s="25"/>
      <c r="AD1265" s="25"/>
      <c r="AE1265" s="25"/>
    </row>
    <row r="1266" spans="13:31" x14ac:dyDescent="0.2">
      <c r="M1266" s="34"/>
      <c r="N1266" s="34"/>
      <c r="AB1266" s="25"/>
      <c r="AC1266" s="25"/>
      <c r="AD1266" s="25"/>
      <c r="AE1266" s="25"/>
    </row>
    <row r="1267" spans="13:31" x14ac:dyDescent="0.2">
      <c r="M1267" s="34"/>
      <c r="N1267" s="34"/>
      <c r="AB1267" s="25"/>
      <c r="AC1267" s="25"/>
      <c r="AD1267" s="25"/>
      <c r="AE1267" s="25"/>
    </row>
    <row r="1268" spans="13:31" x14ac:dyDescent="0.2">
      <c r="M1268" s="34"/>
      <c r="N1268" s="34"/>
      <c r="AB1268" s="25"/>
      <c r="AC1268" s="25"/>
      <c r="AD1268" s="25"/>
      <c r="AE1268" s="25"/>
    </row>
    <row r="1269" spans="13:31" x14ac:dyDescent="0.2">
      <c r="M1269" s="34"/>
      <c r="N1269" s="34"/>
      <c r="AB1269" s="25"/>
      <c r="AC1269" s="25"/>
      <c r="AD1269" s="25"/>
      <c r="AE1269" s="25"/>
    </row>
    <row r="1270" spans="13:31" x14ac:dyDescent="0.2">
      <c r="M1270" s="34"/>
      <c r="N1270" s="34"/>
      <c r="AB1270" s="25"/>
      <c r="AC1270" s="25"/>
      <c r="AD1270" s="25"/>
      <c r="AE1270" s="25"/>
    </row>
    <row r="1271" spans="13:31" x14ac:dyDescent="0.2">
      <c r="M1271" s="34"/>
      <c r="N1271" s="34"/>
      <c r="AB1271" s="25"/>
      <c r="AC1271" s="25"/>
      <c r="AD1271" s="25"/>
      <c r="AE1271" s="25"/>
    </row>
    <row r="1272" spans="13:31" x14ac:dyDescent="0.2">
      <c r="M1272" s="34"/>
      <c r="N1272" s="34"/>
      <c r="AB1272" s="25"/>
      <c r="AC1272" s="25"/>
      <c r="AD1272" s="25"/>
      <c r="AE1272" s="25"/>
    </row>
    <row r="1273" spans="13:31" x14ac:dyDescent="0.2">
      <c r="M1273" s="34"/>
      <c r="N1273" s="34"/>
      <c r="AB1273" s="25"/>
      <c r="AC1273" s="25"/>
      <c r="AD1273" s="25"/>
      <c r="AE1273" s="25"/>
    </row>
    <row r="1274" spans="13:31" x14ac:dyDescent="0.2">
      <c r="M1274" s="34"/>
      <c r="N1274" s="34"/>
      <c r="AB1274" s="25"/>
      <c r="AC1274" s="25"/>
      <c r="AD1274" s="25"/>
      <c r="AE1274" s="25"/>
    </row>
    <row r="1275" spans="13:31" x14ac:dyDescent="0.2">
      <c r="M1275" s="34"/>
      <c r="N1275" s="34"/>
      <c r="AB1275" s="25"/>
      <c r="AC1275" s="25"/>
      <c r="AD1275" s="25"/>
      <c r="AE1275" s="25"/>
    </row>
    <row r="1276" spans="13:31" x14ac:dyDescent="0.2">
      <c r="M1276" s="34"/>
      <c r="N1276" s="34"/>
      <c r="AB1276" s="25"/>
      <c r="AC1276" s="25"/>
      <c r="AD1276" s="25"/>
      <c r="AE1276" s="25"/>
    </row>
    <row r="1277" spans="13:31" x14ac:dyDescent="0.2">
      <c r="M1277" s="34"/>
      <c r="N1277" s="34"/>
      <c r="AB1277" s="25"/>
      <c r="AC1277" s="25"/>
      <c r="AD1277" s="25"/>
      <c r="AE1277" s="25"/>
    </row>
    <row r="1278" spans="13:31" x14ac:dyDescent="0.2">
      <c r="M1278" s="34"/>
      <c r="N1278" s="34"/>
      <c r="AB1278" s="25"/>
      <c r="AC1278" s="25"/>
      <c r="AD1278" s="25"/>
      <c r="AE1278" s="25"/>
    </row>
    <row r="1279" spans="13:31" x14ac:dyDescent="0.2">
      <c r="M1279" s="34"/>
      <c r="N1279" s="34"/>
      <c r="AB1279" s="25"/>
      <c r="AC1279" s="25"/>
      <c r="AD1279" s="25"/>
      <c r="AE1279" s="25"/>
    </row>
    <row r="1280" spans="13:31" x14ac:dyDescent="0.2">
      <c r="M1280" s="34"/>
      <c r="N1280" s="34"/>
      <c r="AB1280" s="25"/>
      <c r="AC1280" s="25"/>
      <c r="AD1280" s="25"/>
      <c r="AE1280" s="25"/>
    </row>
    <row r="1281" spans="13:31" x14ac:dyDescent="0.2">
      <c r="M1281" s="34"/>
      <c r="N1281" s="34"/>
      <c r="AB1281" s="25"/>
      <c r="AC1281" s="25"/>
      <c r="AD1281" s="25"/>
      <c r="AE1281" s="25"/>
    </row>
    <row r="1282" spans="13:31" x14ac:dyDescent="0.2">
      <c r="M1282" s="34"/>
      <c r="N1282" s="34"/>
      <c r="AB1282" s="25"/>
      <c r="AC1282" s="25"/>
      <c r="AD1282" s="25"/>
      <c r="AE1282" s="25"/>
    </row>
    <row r="1283" spans="13:31" x14ac:dyDescent="0.2">
      <c r="M1283" s="34"/>
      <c r="N1283" s="34"/>
      <c r="AB1283" s="25"/>
      <c r="AC1283" s="25"/>
      <c r="AD1283" s="25"/>
      <c r="AE1283" s="25"/>
    </row>
    <row r="1284" spans="13:31" x14ac:dyDescent="0.2">
      <c r="M1284" s="34"/>
      <c r="N1284" s="34"/>
      <c r="AB1284" s="25"/>
      <c r="AC1284" s="25"/>
      <c r="AD1284" s="25"/>
      <c r="AE1284" s="25"/>
    </row>
    <row r="1285" spans="13:31" x14ac:dyDescent="0.2">
      <c r="M1285" s="34"/>
      <c r="N1285" s="34"/>
      <c r="AB1285" s="25"/>
      <c r="AC1285" s="25"/>
      <c r="AD1285" s="25"/>
      <c r="AE1285" s="25"/>
    </row>
    <row r="1286" spans="13:31" x14ac:dyDescent="0.2">
      <c r="M1286" s="34"/>
      <c r="N1286" s="34"/>
      <c r="AB1286" s="25"/>
      <c r="AC1286" s="25"/>
      <c r="AD1286" s="25"/>
      <c r="AE1286" s="25"/>
    </row>
    <row r="1287" spans="13:31" x14ac:dyDescent="0.2">
      <c r="M1287" s="34"/>
      <c r="N1287" s="34"/>
      <c r="AB1287" s="25"/>
      <c r="AC1287" s="25"/>
      <c r="AD1287" s="25"/>
      <c r="AE1287" s="25"/>
    </row>
    <row r="1288" spans="13:31" x14ac:dyDescent="0.2">
      <c r="M1288" s="34"/>
      <c r="N1288" s="34"/>
      <c r="AB1288" s="25"/>
      <c r="AC1288" s="25"/>
      <c r="AD1288" s="25"/>
      <c r="AE1288" s="25"/>
    </row>
    <row r="1289" spans="13:31" x14ac:dyDescent="0.2">
      <c r="M1289" s="34"/>
      <c r="N1289" s="34"/>
      <c r="AB1289" s="25"/>
      <c r="AC1289" s="25"/>
      <c r="AD1289" s="25"/>
      <c r="AE1289" s="25"/>
    </row>
    <row r="1290" spans="13:31" x14ac:dyDescent="0.2">
      <c r="M1290" s="34"/>
      <c r="N1290" s="34"/>
      <c r="AB1290" s="25"/>
      <c r="AC1290" s="25"/>
      <c r="AD1290" s="25"/>
      <c r="AE1290" s="25"/>
    </row>
    <row r="1291" spans="13:31" x14ac:dyDescent="0.2">
      <c r="M1291" s="34"/>
      <c r="N1291" s="34"/>
      <c r="AB1291" s="25"/>
      <c r="AC1291" s="25"/>
      <c r="AD1291" s="25"/>
      <c r="AE1291" s="25"/>
    </row>
    <row r="1292" spans="13:31" x14ac:dyDescent="0.2">
      <c r="M1292" s="34"/>
      <c r="N1292" s="34"/>
      <c r="AB1292" s="25"/>
      <c r="AC1292" s="25"/>
      <c r="AD1292" s="25"/>
      <c r="AE1292" s="25"/>
    </row>
    <row r="1293" spans="13:31" x14ac:dyDescent="0.2">
      <c r="M1293" s="34"/>
      <c r="N1293" s="34"/>
      <c r="AB1293" s="25"/>
      <c r="AC1293" s="25"/>
      <c r="AD1293" s="25"/>
      <c r="AE1293" s="25"/>
    </row>
    <row r="1294" spans="13:31" x14ac:dyDescent="0.2">
      <c r="M1294" s="34"/>
      <c r="N1294" s="34"/>
      <c r="AB1294" s="25"/>
      <c r="AC1294" s="25"/>
      <c r="AD1294" s="25"/>
      <c r="AE1294" s="25"/>
    </row>
    <row r="1295" spans="13:31" x14ac:dyDescent="0.2">
      <c r="M1295" s="34"/>
      <c r="N1295" s="34"/>
      <c r="AB1295" s="25"/>
      <c r="AC1295" s="25"/>
      <c r="AD1295" s="25"/>
      <c r="AE1295" s="25"/>
    </row>
    <row r="1296" spans="13:31" x14ac:dyDescent="0.2">
      <c r="M1296" s="34"/>
      <c r="N1296" s="34"/>
      <c r="AB1296" s="25"/>
      <c r="AC1296" s="25"/>
      <c r="AD1296" s="25"/>
      <c r="AE1296" s="25"/>
    </row>
    <row r="1297" spans="13:31" x14ac:dyDescent="0.2">
      <c r="M1297" s="34"/>
      <c r="N1297" s="34"/>
      <c r="AB1297" s="25"/>
      <c r="AC1297" s="25"/>
      <c r="AD1297" s="25"/>
      <c r="AE1297" s="25"/>
    </row>
    <row r="1298" spans="13:31" x14ac:dyDescent="0.2">
      <c r="M1298" s="34"/>
      <c r="N1298" s="34"/>
      <c r="AB1298" s="25"/>
      <c r="AC1298" s="25"/>
      <c r="AD1298" s="25"/>
      <c r="AE1298" s="25"/>
    </row>
    <row r="1299" spans="13:31" x14ac:dyDescent="0.2">
      <c r="M1299" s="34"/>
      <c r="N1299" s="34"/>
      <c r="AB1299" s="25"/>
      <c r="AC1299" s="25"/>
      <c r="AD1299" s="25"/>
      <c r="AE1299" s="25"/>
    </row>
    <row r="1300" spans="13:31" x14ac:dyDescent="0.2">
      <c r="M1300" s="34"/>
      <c r="N1300" s="34"/>
      <c r="AB1300" s="25"/>
      <c r="AC1300" s="25"/>
      <c r="AD1300" s="25"/>
      <c r="AE1300" s="25"/>
    </row>
    <row r="1301" spans="13:31" x14ac:dyDescent="0.2">
      <c r="M1301" s="34"/>
      <c r="N1301" s="34"/>
      <c r="AB1301" s="25"/>
      <c r="AC1301" s="25"/>
      <c r="AD1301" s="25"/>
      <c r="AE1301" s="25"/>
    </row>
    <row r="1302" spans="13:31" x14ac:dyDescent="0.2">
      <c r="M1302" s="34"/>
      <c r="N1302" s="34"/>
      <c r="AB1302" s="25"/>
      <c r="AC1302" s="25"/>
      <c r="AD1302" s="25"/>
      <c r="AE1302" s="25"/>
    </row>
    <row r="1303" spans="13:31" x14ac:dyDescent="0.2">
      <c r="M1303" s="34"/>
      <c r="N1303" s="34"/>
      <c r="AB1303" s="25"/>
      <c r="AC1303" s="25"/>
      <c r="AD1303" s="25"/>
      <c r="AE1303" s="25"/>
    </row>
    <row r="1304" spans="13:31" x14ac:dyDescent="0.2">
      <c r="M1304" s="34"/>
      <c r="N1304" s="34"/>
      <c r="AB1304" s="25"/>
      <c r="AC1304" s="25"/>
      <c r="AD1304" s="25"/>
      <c r="AE1304" s="25"/>
    </row>
    <row r="1305" spans="13:31" x14ac:dyDescent="0.2">
      <c r="M1305" s="34"/>
      <c r="N1305" s="34"/>
      <c r="AB1305" s="25"/>
      <c r="AC1305" s="25"/>
      <c r="AD1305" s="25"/>
      <c r="AE1305" s="25"/>
    </row>
    <row r="1306" spans="13:31" x14ac:dyDescent="0.2">
      <c r="M1306" s="34"/>
      <c r="N1306" s="34"/>
      <c r="AB1306" s="25"/>
      <c r="AC1306" s="25"/>
      <c r="AD1306" s="25"/>
      <c r="AE1306" s="25"/>
    </row>
    <row r="1307" spans="13:31" x14ac:dyDescent="0.2">
      <c r="M1307" s="34"/>
      <c r="N1307" s="34"/>
      <c r="AB1307" s="25"/>
      <c r="AC1307" s="25"/>
      <c r="AD1307" s="25"/>
      <c r="AE1307" s="25"/>
    </row>
    <row r="1308" spans="13:31" x14ac:dyDescent="0.2">
      <c r="M1308" s="34"/>
      <c r="N1308" s="34"/>
      <c r="AB1308" s="25"/>
      <c r="AC1308" s="25"/>
      <c r="AD1308" s="25"/>
      <c r="AE1308" s="25"/>
    </row>
    <row r="1309" spans="13:31" x14ac:dyDescent="0.2">
      <c r="M1309" s="34"/>
      <c r="N1309" s="34"/>
      <c r="AB1309" s="25"/>
      <c r="AC1309" s="25"/>
      <c r="AD1309" s="25"/>
      <c r="AE1309" s="25"/>
    </row>
    <row r="1310" spans="13:31" x14ac:dyDescent="0.2">
      <c r="M1310" s="34"/>
      <c r="N1310" s="34"/>
      <c r="AB1310" s="25"/>
      <c r="AC1310" s="25"/>
      <c r="AD1310" s="25"/>
      <c r="AE1310" s="25"/>
    </row>
    <row r="1311" spans="13:31" x14ac:dyDescent="0.2">
      <c r="M1311" s="34"/>
      <c r="N1311" s="34"/>
      <c r="AB1311" s="25"/>
      <c r="AC1311" s="25"/>
      <c r="AD1311" s="25"/>
      <c r="AE1311" s="25"/>
    </row>
    <row r="1312" spans="13:31" x14ac:dyDescent="0.2">
      <c r="M1312" s="34"/>
      <c r="N1312" s="34"/>
      <c r="AB1312" s="25"/>
      <c r="AC1312" s="25"/>
      <c r="AD1312" s="25"/>
      <c r="AE1312" s="25"/>
    </row>
    <row r="1313" spans="13:31" x14ac:dyDescent="0.2">
      <c r="M1313" s="34"/>
      <c r="N1313" s="34"/>
      <c r="AB1313" s="25"/>
      <c r="AC1313" s="25"/>
      <c r="AD1313" s="25"/>
      <c r="AE1313" s="25"/>
    </row>
    <row r="1314" spans="13:31" x14ac:dyDescent="0.2">
      <c r="M1314" s="34"/>
      <c r="N1314" s="34"/>
      <c r="AB1314" s="25"/>
      <c r="AC1314" s="25"/>
      <c r="AD1314" s="25"/>
      <c r="AE1314" s="25"/>
    </row>
    <row r="1315" spans="13:31" x14ac:dyDescent="0.2">
      <c r="M1315" s="34"/>
      <c r="N1315" s="34"/>
      <c r="AB1315" s="25"/>
      <c r="AC1315" s="25"/>
      <c r="AD1315" s="25"/>
      <c r="AE1315" s="25"/>
    </row>
    <row r="1316" spans="13:31" x14ac:dyDescent="0.2">
      <c r="M1316" s="34"/>
      <c r="N1316" s="34"/>
      <c r="AB1316" s="25"/>
      <c r="AC1316" s="25"/>
      <c r="AD1316" s="25"/>
      <c r="AE1316" s="25"/>
    </row>
    <row r="1317" spans="13:31" x14ac:dyDescent="0.2">
      <c r="M1317" s="34"/>
      <c r="N1317" s="34"/>
      <c r="AB1317" s="25"/>
      <c r="AC1317" s="25"/>
      <c r="AD1317" s="25"/>
      <c r="AE1317" s="25"/>
    </row>
    <row r="1318" spans="13:31" x14ac:dyDescent="0.2">
      <c r="M1318" s="34"/>
      <c r="N1318" s="34"/>
      <c r="AB1318" s="25"/>
      <c r="AC1318" s="25"/>
      <c r="AD1318" s="25"/>
      <c r="AE1318" s="25"/>
    </row>
    <row r="1319" spans="13:31" x14ac:dyDescent="0.2">
      <c r="M1319" s="34"/>
      <c r="N1319" s="34"/>
      <c r="AB1319" s="25"/>
      <c r="AC1319" s="25"/>
      <c r="AD1319" s="25"/>
      <c r="AE1319" s="25"/>
    </row>
    <row r="1320" spans="13:31" x14ac:dyDescent="0.2">
      <c r="M1320" s="34"/>
      <c r="N1320" s="34"/>
      <c r="AB1320" s="25"/>
      <c r="AC1320" s="25"/>
      <c r="AD1320" s="25"/>
      <c r="AE1320" s="25"/>
    </row>
    <row r="1321" spans="13:31" x14ac:dyDescent="0.2">
      <c r="M1321" s="34"/>
      <c r="N1321" s="34"/>
      <c r="AB1321" s="25"/>
      <c r="AC1321" s="25"/>
      <c r="AD1321" s="25"/>
      <c r="AE1321" s="25"/>
    </row>
    <row r="1322" spans="13:31" x14ac:dyDescent="0.2">
      <c r="M1322" s="34"/>
      <c r="N1322" s="34"/>
      <c r="AB1322" s="25"/>
      <c r="AC1322" s="25"/>
      <c r="AD1322" s="25"/>
      <c r="AE1322" s="25"/>
    </row>
    <row r="1323" spans="13:31" x14ac:dyDescent="0.2">
      <c r="M1323" s="34"/>
      <c r="N1323" s="34"/>
      <c r="AB1323" s="25"/>
      <c r="AC1323" s="25"/>
      <c r="AD1323" s="25"/>
      <c r="AE1323" s="25"/>
    </row>
    <row r="1324" spans="13:31" x14ac:dyDescent="0.2">
      <c r="M1324" s="34"/>
      <c r="N1324" s="34"/>
      <c r="AB1324" s="25"/>
      <c r="AC1324" s="25"/>
      <c r="AD1324" s="25"/>
      <c r="AE1324" s="25"/>
    </row>
    <row r="1325" spans="13:31" x14ac:dyDescent="0.2">
      <c r="M1325" s="34"/>
      <c r="N1325" s="34"/>
      <c r="AB1325" s="25"/>
      <c r="AC1325" s="25"/>
      <c r="AD1325" s="25"/>
      <c r="AE1325" s="25"/>
    </row>
    <row r="1326" spans="13:31" x14ac:dyDescent="0.2">
      <c r="M1326" s="34"/>
      <c r="N1326" s="34"/>
      <c r="AB1326" s="25"/>
      <c r="AC1326" s="25"/>
      <c r="AD1326" s="25"/>
      <c r="AE1326" s="25"/>
    </row>
    <row r="1327" spans="13:31" x14ac:dyDescent="0.2">
      <c r="M1327" s="34"/>
      <c r="N1327" s="34"/>
      <c r="AB1327" s="25"/>
      <c r="AC1327" s="25"/>
      <c r="AD1327" s="25"/>
      <c r="AE1327" s="25"/>
    </row>
    <row r="1328" spans="13:31" x14ac:dyDescent="0.2">
      <c r="M1328" s="34"/>
      <c r="N1328" s="34"/>
      <c r="AB1328" s="25"/>
      <c r="AC1328" s="25"/>
      <c r="AD1328" s="25"/>
      <c r="AE1328" s="25"/>
    </row>
    <row r="1329" spans="13:31" x14ac:dyDescent="0.2">
      <c r="M1329" s="34"/>
      <c r="N1329" s="34"/>
      <c r="AB1329" s="25"/>
      <c r="AC1329" s="25"/>
      <c r="AD1329" s="25"/>
      <c r="AE1329" s="25"/>
    </row>
    <row r="1330" spans="13:31" x14ac:dyDescent="0.2">
      <c r="M1330" s="34"/>
      <c r="N1330" s="34"/>
      <c r="AB1330" s="25"/>
      <c r="AC1330" s="25"/>
      <c r="AD1330" s="25"/>
      <c r="AE1330" s="25"/>
    </row>
    <row r="1331" spans="13:31" x14ac:dyDescent="0.2">
      <c r="M1331" s="34"/>
      <c r="N1331" s="34"/>
      <c r="AB1331" s="25"/>
      <c r="AC1331" s="25"/>
      <c r="AD1331" s="25"/>
      <c r="AE1331" s="25"/>
    </row>
    <row r="1332" spans="13:31" x14ac:dyDescent="0.2">
      <c r="M1332" s="34"/>
      <c r="N1332" s="34"/>
      <c r="AB1332" s="25"/>
      <c r="AC1332" s="25"/>
      <c r="AD1332" s="25"/>
      <c r="AE1332" s="25"/>
    </row>
    <row r="1333" spans="13:31" x14ac:dyDescent="0.2">
      <c r="M1333" s="34"/>
      <c r="N1333" s="34"/>
      <c r="AB1333" s="25"/>
      <c r="AC1333" s="25"/>
      <c r="AD1333" s="25"/>
      <c r="AE1333" s="25"/>
    </row>
    <row r="1334" spans="13:31" x14ac:dyDescent="0.2">
      <c r="M1334" s="34"/>
      <c r="N1334" s="34"/>
      <c r="AB1334" s="25"/>
      <c r="AC1334" s="25"/>
      <c r="AD1334" s="25"/>
      <c r="AE1334" s="25"/>
    </row>
    <row r="1335" spans="13:31" x14ac:dyDescent="0.2">
      <c r="M1335" s="34"/>
      <c r="N1335" s="34"/>
      <c r="AB1335" s="25"/>
      <c r="AC1335" s="25"/>
      <c r="AD1335" s="25"/>
      <c r="AE1335" s="25"/>
    </row>
    <row r="1336" spans="13:31" x14ac:dyDescent="0.2">
      <c r="M1336" s="34"/>
      <c r="N1336" s="34"/>
      <c r="AB1336" s="25"/>
      <c r="AC1336" s="25"/>
      <c r="AD1336" s="25"/>
      <c r="AE1336" s="25"/>
    </row>
    <row r="1337" spans="13:31" x14ac:dyDescent="0.2">
      <c r="M1337" s="34"/>
      <c r="N1337" s="34"/>
      <c r="AB1337" s="25"/>
      <c r="AC1337" s="25"/>
      <c r="AD1337" s="25"/>
      <c r="AE1337" s="25"/>
    </row>
    <row r="1338" spans="13:31" x14ac:dyDescent="0.2">
      <c r="M1338" s="34"/>
      <c r="N1338" s="34"/>
      <c r="AB1338" s="25"/>
      <c r="AC1338" s="25"/>
      <c r="AD1338" s="25"/>
      <c r="AE1338" s="25"/>
    </row>
    <row r="1339" spans="13:31" x14ac:dyDescent="0.2">
      <c r="M1339" s="34"/>
      <c r="N1339" s="34"/>
      <c r="AB1339" s="25"/>
      <c r="AC1339" s="25"/>
      <c r="AD1339" s="25"/>
      <c r="AE1339" s="25"/>
    </row>
    <row r="1340" spans="13:31" x14ac:dyDescent="0.2">
      <c r="M1340" s="34"/>
      <c r="N1340" s="34"/>
      <c r="AB1340" s="25"/>
      <c r="AC1340" s="25"/>
      <c r="AD1340" s="25"/>
      <c r="AE1340" s="25"/>
    </row>
    <row r="1341" spans="13:31" x14ac:dyDescent="0.2">
      <c r="M1341" s="34"/>
      <c r="N1341" s="34"/>
      <c r="AB1341" s="25"/>
      <c r="AC1341" s="25"/>
      <c r="AD1341" s="25"/>
      <c r="AE1341" s="25"/>
    </row>
    <row r="1342" spans="13:31" x14ac:dyDescent="0.2">
      <c r="M1342" s="34"/>
      <c r="N1342" s="34"/>
      <c r="AB1342" s="25"/>
      <c r="AC1342" s="25"/>
      <c r="AD1342" s="25"/>
      <c r="AE1342" s="25"/>
    </row>
    <row r="1343" spans="13:31" x14ac:dyDescent="0.2">
      <c r="M1343" s="34"/>
      <c r="N1343" s="34"/>
      <c r="AB1343" s="25"/>
      <c r="AC1343" s="25"/>
      <c r="AD1343" s="25"/>
      <c r="AE1343" s="25"/>
    </row>
    <row r="1344" spans="13:31" x14ac:dyDescent="0.2">
      <c r="M1344" s="34"/>
      <c r="N1344" s="34"/>
      <c r="AB1344" s="25"/>
      <c r="AC1344" s="25"/>
      <c r="AD1344" s="25"/>
      <c r="AE1344" s="25"/>
    </row>
    <row r="1345" spans="13:31" x14ac:dyDescent="0.2">
      <c r="M1345" s="34"/>
      <c r="N1345" s="34"/>
      <c r="AB1345" s="25"/>
      <c r="AC1345" s="25"/>
      <c r="AD1345" s="25"/>
      <c r="AE1345" s="25"/>
    </row>
    <row r="1346" spans="13:31" x14ac:dyDescent="0.2">
      <c r="M1346" s="34"/>
      <c r="N1346" s="34"/>
      <c r="AB1346" s="25"/>
      <c r="AC1346" s="25"/>
      <c r="AD1346" s="25"/>
      <c r="AE1346" s="25"/>
    </row>
    <row r="1347" spans="13:31" x14ac:dyDescent="0.2">
      <c r="M1347" s="34"/>
      <c r="N1347" s="34"/>
      <c r="AB1347" s="25"/>
      <c r="AC1347" s="25"/>
      <c r="AD1347" s="25"/>
      <c r="AE1347" s="25"/>
    </row>
    <row r="1348" spans="13:31" x14ac:dyDescent="0.2">
      <c r="M1348" s="34"/>
      <c r="N1348" s="34"/>
      <c r="AB1348" s="25"/>
      <c r="AC1348" s="25"/>
      <c r="AD1348" s="25"/>
      <c r="AE1348" s="25"/>
    </row>
    <row r="1349" spans="13:31" x14ac:dyDescent="0.2">
      <c r="M1349" s="34"/>
      <c r="N1349" s="34"/>
      <c r="AB1349" s="25"/>
      <c r="AC1349" s="25"/>
      <c r="AD1349" s="25"/>
      <c r="AE1349" s="25"/>
    </row>
    <row r="1350" spans="13:31" x14ac:dyDescent="0.2">
      <c r="M1350" s="34"/>
      <c r="N1350" s="34"/>
      <c r="AB1350" s="25"/>
      <c r="AC1350" s="25"/>
      <c r="AD1350" s="25"/>
      <c r="AE1350" s="25"/>
    </row>
    <row r="1351" spans="13:31" x14ac:dyDescent="0.2">
      <c r="M1351" s="34"/>
      <c r="N1351" s="34"/>
      <c r="AB1351" s="25"/>
      <c r="AC1351" s="25"/>
      <c r="AD1351" s="25"/>
      <c r="AE1351" s="25"/>
    </row>
    <row r="1352" spans="13:31" x14ac:dyDescent="0.2">
      <c r="M1352" s="34"/>
      <c r="N1352" s="34"/>
      <c r="AB1352" s="25"/>
      <c r="AC1352" s="25"/>
      <c r="AD1352" s="25"/>
      <c r="AE1352" s="25"/>
    </row>
    <row r="1353" spans="13:31" x14ac:dyDescent="0.2">
      <c r="M1353" s="34"/>
      <c r="N1353" s="34"/>
      <c r="AB1353" s="25"/>
      <c r="AC1353" s="25"/>
      <c r="AD1353" s="25"/>
      <c r="AE1353" s="25"/>
    </row>
    <row r="1354" spans="13:31" x14ac:dyDescent="0.2">
      <c r="M1354" s="34"/>
      <c r="N1354" s="34"/>
      <c r="AB1354" s="25"/>
      <c r="AC1354" s="25"/>
      <c r="AD1354" s="25"/>
      <c r="AE1354" s="25"/>
    </row>
    <row r="1355" spans="13:31" x14ac:dyDescent="0.2">
      <c r="M1355" s="34"/>
      <c r="N1355" s="34"/>
      <c r="AB1355" s="25"/>
      <c r="AC1355" s="25"/>
      <c r="AD1355" s="25"/>
      <c r="AE1355" s="25"/>
    </row>
    <row r="1356" spans="13:31" x14ac:dyDescent="0.2">
      <c r="M1356" s="34"/>
      <c r="N1356" s="34"/>
      <c r="AB1356" s="25"/>
      <c r="AC1356" s="25"/>
      <c r="AD1356" s="25"/>
      <c r="AE1356" s="25"/>
    </row>
    <row r="1357" spans="13:31" x14ac:dyDescent="0.2">
      <c r="M1357" s="34"/>
      <c r="N1357" s="34"/>
      <c r="AB1357" s="25"/>
      <c r="AC1357" s="25"/>
      <c r="AD1357" s="25"/>
      <c r="AE1357" s="25"/>
    </row>
    <row r="1358" spans="13:31" x14ac:dyDescent="0.2">
      <c r="M1358" s="34"/>
      <c r="N1358" s="34"/>
      <c r="AB1358" s="25"/>
      <c r="AC1358" s="25"/>
      <c r="AD1358" s="25"/>
      <c r="AE1358" s="25"/>
    </row>
    <row r="1359" spans="13:31" x14ac:dyDescent="0.2">
      <c r="M1359" s="34"/>
      <c r="N1359" s="34"/>
      <c r="AB1359" s="25"/>
      <c r="AC1359" s="25"/>
      <c r="AD1359" s="25"/>
      <c r="AE1359" s="25"/>
    </row>
    <row r="1360" spans="13:31" x14ac:dyDescent="0.2">
      <c r="M1360" s="34"/>
      <c r="N1360" s="34"/>
      <c r="AB1360" s="25"/>
      <c r="AC1360" s="25"/>
      <c r="AD1360" s="25"/>
      <c r="AE1360" s="25"/>
    </row>
    <row r="1361" spans="13:31" x14ac:dyDescent="0.2">
      <c r="M1361" s="34"/>
      <c r="N1361" s="34"/>
      <c r="AB1361" s="25"/>
      <c r="AC1361" s="25"/>
      <c r="AD1361" s="25"/>
      <c r="AE1361" s="25"/>
    </row>
    <row r="1362" spans="13:31" x14ac:dyDescent="0.2">
      <c r="M1362" s="34"/>
      <c r="N1362" s="34"/>
      <c r="AB1362" s="25"/>
      <c r="AC1362" s="25"/>
      <c r="AD1362" s="25"/>
      <c r="AE1362" s="25"/>
    </row>
    <row r="1363" spans="13:31" x14ac:dyDescent="0.2">
      <c r="M1363" s="34"/>
      <c r="N1363" s="34"/>
      <c r="AB1363" s="25"/>
      <c r="AC1363" s="25"/>
      <c r="AD1363" s="25"/>
      <c r="AE1363" s="25"/>
    </row>
    <row r="1364" spans="13:31" x14ac:dyDescent="0.2">
      <c r="M1364" s="34"/>
      <c r="N1364" s="34"/>
      <c r="AB1364" s="25"/>
      <c r="AC1364" s="25"/>
      <c r="AD1364" s="25"/>
      <c r="AE1364" s="25"/>
    </row>
    <row r="1365" spans="13:31" x14ac:dyDescent="0.2">
      <c r="M1365" s="34"/>
      <c r="N1365" s="34"/>
      <c r="AB1365" s="25"/>
      <c r="AC1365" s="25"/>
      <c r="AD1365" s="25"/>
      <c r="AE1365" s="25"/>
    </row>
    <row r="1366" spans="13:31" x14ac:dyDescent="0.2">
      <c r="M1366" s="34"/>
      <c r="N1366" s="34"/>
      <c r="AB1366" s="25"/>
      <c r="AC1366" s="25"/>
      <c r="AD1366" s="25"/>
      <c r="AE1366" s="25"/>
    </row>
    <row r="1367" spans="13:31" x14ac:dyDescent="0.2">
      <c r="M1367" s="34"/>
      <c r="N1367" s="34"/>
      <c r="AB1367" s="25"/>
      <c r="AC1367" s="25"/>
      <c r="AD1367" s="25"/>
      <c r="AE1367" s="25"/>
    </row>
    <row r="1368" spans="13:31" x14ac:dyDescent="0.2">
      <c r="M1368" s="34"/>
      <c r="N1368" s="34"/>
      <c r="AB1368" s="25"/>
      <c r="AC1368" s="25"/>
      <c r="AD1368" s="25"/>
      <c r="AE1368" s="25"/>
    </row>
    <row r="1369" spans="13:31" x14ac:dyDescent="0.2">
      <c r="M1369" s="34"/>
      <c r="N1369" s="34"/>
      <c r="AB1369" s="25"/>
      <c r="AC1369" s="25"/>
      <c r="AD1369" s="25"/>
      <c r="AE1369" s="25"/>
    </row>
    <row r="1370" spans="13:31" x14ac:dyDescent="0.2">
      <c r="M1370" s="34"/>
      <c r="N1370" s="34"/>
      <c r="AB1370" s="25"/>
      <c r="AC1370" s="25"/>
      <c r="AD1370" s="25"/>
      <c r="AE1370" s="25"/>
    </row>
    <row r="1371" spans="13:31" x14ac:dyDescent="0.2">
      <c r="M1371" s="34"/>
      <c r="N1371" s="34"/>
      <c r="AB1371" s="25"/>
      <c r="AC1371" s="25"/>
      <c r="AD1371" s="25"/>
      <c r="AE1371" s="25"/>
    </row>
    <row r="1372" spans="13:31" x14ac:dyDescent="0.2">
      <c r="M1372" s="34"/>
      <c r="N1372" s="34"/>
      <c r="AB1372" s="25"/>
      <c r="AC1372" s="25"/>
      <c r="AD1372" s="25"/>
      <c r="AE1372" s="25"/>
    </row>
    <row r="1373" spans="13:31" x14ac:dyDescent="0.2">
      <c r="M1373" s="34"/>
      <c r="N1373" s="34"/>
      <c r="AB1373" s="25"/>
      <c r="AC1373" s="25"/>
      <c r="AD1373" s="25"/>
      <c r="AE1373" s="25"/>
    </row>
    <row r="1374" spans="13:31" x14ac:dyDescent="0.2">
      <c r="M1374" s="34"/>
      <c r="N1374" s="34"/>
      <c r="AB1374" s="25"/>
      <c r="AC1374" s="25"/>
      <c r="AD1374" s="25"/>
      <c r="AE1374" s="25"/>
    </row>
    <row r="1375" spans="13:31" x14ac:dyDescent="0.2">
      <c r="M1375" s="34"/>
      <c r="N1375" s="34"/>
      <c r="AB1375" s="25"/>
      <c r="AC1375" s="25"/>
      <c r="AD1375" s="25"/>
      <c r="AE1375" s="25"/>
    </row>
    <row r="1376" spans="13:31" x14ac:dyDescent="0.2">
      <c r="M1376" s="34"/>
      <c r="N1376" s="34"/>
      <c r="AB1376" s="25"/>
      <c r="AC1376" s="25"/>
      <c r="AD1376" s="25"/>
      <c r="AE1376" s="25"/>
    </row>
    <row r="1377" spans="13:31" x14ac:dyDescent="0.2">
      <c r="M1377" s="34"/>
      <c r="N1377" s="34"/>
      <c r="AB1377" s="25"/>
      <c r="AC1377" s="25"/>
      <c r="AD1377" s="25"/>
      <c r="AE1377" s="25"/>
    </row>
    <row r="1378" spans="13:31" x14ac:dyDescent="0.2">
      <c r="M1378" s="34"/>
      <c r="N1378" s="34"/>
      <c r="AB1378" s="25"/>
      <c r="AC1378" s="25"/>
      <c r="AD1378" s="25"/>
      <c r="AE1378" s="25"/>
    </row>
    <row r="1379" spans="13:31" x14ac:dyDescent="0.2">
      <c r="M1379" s="34"/>
      <c r="N1379" s="34"/>
      <c r="AB1379" s="25"/>
      <c r="AC1379" s="25"/>
      <c r="AD1379" s="25"/>
      <c r="AE1379" s="25"/>
    </row>
    <row r="1380" spans="13:31" x14ac:dyDescent="0.2">
      <c r="M1380" s="34"/>
      <c r="N1380" s="34"/>
      <c r="AB1380" s="25"/>
      <c r="AC1380" s="25"/>
      <c r="AD1380" s="25"/>
      <c r="AE1380" s="25"/>
    </row>
    <row r="1381" spans="13:31" x14ac:dyDescent="0.2">
      <c r="M1381" s="34"/>
      <c r="N1381" s="34"/>
      <c r="AB1381" s="25"/>
      <c r="AC1381" s="25"/>
      <c r="AD1381" s="25"/>
      <c r="AE1381" s="25"/>
    </row>
    <row r="1382" spans="13:31" x14ac:dyDescent="0.2">
      <c r="M1382" s="34"/>
      <c r="N1382" s="34"/>
      <c r="AB1382" s="25"/>
      <c r="AC1382" s="25"/>
      <c r="AD1382" s="25"/>
      <c r="AE1382" s="25"/>
    </row>
    <row r="1383" spans="13:31" x14ac:dyDescent="0.2">
      <c r="M1383" s="34"/>
      <c r="N1383" s="34"/>
      <c r="AB1383" s="25"/>
      <c r="AC1383" s="25"/>
      <c r="AD1383" s="25"/>
      <c r="AE1383" s="25"/>
    </row>
    <row r="1384" spans="13:31" x14ac:dyDescent="0.2">
      <c r="M1384" s="34"/>
      <c r="N1384" s="34"/>
      <c r="AB1384" s="25"/>
      <c r="AC1384" s="25"/>
      <c r="AD1384" s="25"/>
      <c r="AE1384" s="25"/>
    </row>
    <row r="1385" spans="13:31" x14ac:dyDescent="0.2">
      <c r="M1385" s="34"/>
      <c r="N1385" s="34"/>
      <c r="AB1385" s="25"/>
      <c r="AC1385" s="25"/>
      <c r="AD1385" s="25"/>
      <c r="AE1385" s="25"/>
    </row>
    <row r="1386" spans="13:31" x14ac:dyDescent="0.2">
      <c r="M1386" s="34"/>
      <c r="N1386" s="34"/>
      <c r="AB1386" s="25"/>
      <c r="AC1386" s="25"/>
      <c r="AD1386" s="25"/>
      <c r="AE1386" s="25"/>
    </row>
    <row r="1387" spans="13:31" x14ac:dyDescent="0.2">
      <c r="M1387" s="34"/>
      <c r="N1387" s="34"/>
      <c r="AB1387" s="25"/>
      <c r="AC1387" s="25"/>
      <c r="AD1387" s="25"/>
      <c r="AE1387" s="25"/>
    </row>
    <row r="1388" spans="13:31" x14ac:dyDescent="0.2">
      <c r="M1388" s="34"/>
      <c r="N1388" s="34"/>
      <c r="AB1388" s="25"/>
      <c r="AC1388" s="25"/>
      <c r="AD1388" s="25"/>
      <c r="AE1388" s="25"/>
    </row>
    <row r="1389" spans="13:31" x14ac:dyDescent="0.2">
      <c r="M1389" s="34"/>
      <c r="N1389" s="34"/>
      <c r="AB1389" s="25"/>
      <c r="AC1389" s="25"/>
      <c r="AD1389" s="25"/>
      <c r="AE1389" s="25"/>
    </row>
    <row r="1390" spans="13:31" x14ac:dyDescent="0.2">
      <c r="M1390" s="34"/>
      <c r="N1390" s="34"/>
      <c r="AB1390" s="25"/>
      <c r="AC1390" s="25"/>
      <c r="AD1390" s="25"/>
      <c r="AE1390" s="25"/>
    </row>
    <row r="1391" spans="13:31" x14ac:dyDescent="0.2">
      <c r="M1391" s="34"/>
      <c r="N1391" s="34"/>
      <c r="AB1391" s="25"/>
      <c r="AC1391" s="25"/>
      <c r="AD1391" s="25"/>
      <c r="AE1391" s="25"/>
    </row>
    <row r="1392" spans="13:31" x14ac:dyDescent="0.2">
      <c r="M1392" s="34"/>
      <c r="N1392" s="34"/>
      <c r="AB1392" s="25"/>
      <c r="AC1392" s="25"/>
      <c r="AD1392" s="25"/>
      <c r="AE1392" s="25"/>
    </row>
    <row r="1393" spans="13:31" x14ac:dyDescent="0.2">
      <c r="M1393" s="34"/>
      <c r="N1393" s="34"/>
      <c r="AB1393" s="25"/>
      <c r="AC1393" s="25"/>
      <c r="AD1393" s="25"/>
      <c r="AE1393" s="25"/>
    </row>
    <row r="1394" spans="13:31" x14ac:dyDescent="0.2">
      <c r="M1394" s="34"/>
      <c r="N1394" s="34"/>
      <c r="AB1394" s="25"/>
      <c r="AC1394" s="25"/>
      <c r="AD1394" s="25"/>
      <c r="AE1394" s="25"/>
    </row>
    <row r="1395" spans="13:31" x14ac:dyDescent="0.2">
      <c r="M1395" s="34"/>
      <c r="N1395" s="34"/>
      <c r="AB1395" s="25"/>
      <c r="AC1395" s="25"/>
      <c r="AD1395" s="25"/>
      <c r="AE1395" s="25"/>
    </row>
    <row r="1396" spans="13:31" x14ac:dyDescent="0.2">
      <c r="M1396" s="34"/>
      <c r="N1396" s="34"/>
      <c r="AB1396" s="25"/>
      <c r="AC1396" s="25"/>
      <c r="AD1396" s="25"/>
      <c r="AE1396" s="25"/>
    </row>
    <row r="1397" spans="13:31" x14ac:dyDescent="0.2">
      <c r="M1397" s="34"/>
      <c r="N1397" s="34"/>
      <c r="AB1397" s="25"/>
      <c r="AC1397" s="25"/>
      <c r="AD1397" s="25"/>
      <c r="AE1397" s="25"/>
    </row>
    <row r="1398" spans="13:31" x14ac:dyDescent="0.2">
      <c r="M1398" s="34"/>
      <c r="N1398" s="34"/>
      <c r="AB1398" s="25"/>
      <c r="AC1398" s="25"/>
      <c r="AD1398" s="25"/>
      <c r="AE1398" s="25"/>
    </row>
    <row r="1399" spans="13:31" x14ac:dyDescent="0.2">
      <c r="M1399" s="34"/>
      <c r="N1399" s="34"/>
      <c r="AB1399" s="25"/>
      <c r="AC1399" s="25"/>
      <c r="AD1399" s="25"/>
      <c r="AE1399" s="25"/>
    </row>
    <row r="1400" spans="13:31" x14ac:dyDescent="0.2">
      <c r="M1400" s="34"/>
      <c r="N1400" s="34"/>
      <c r="AB1400" s="25"/>
      <c r="AC1400" s="25"/>
      <c r="AD1400" s="25"/>
      <c r="AE1400" s="25"/>
    </row>
    <row r="1401" spans="13:31" x14ac:dyDescent="0.2">
      <c r="M1401" s="34"/>
      <c r="N1401" s="34"/>
      <c r="AB1401" s="25"/>
      <c r="AC1401" s="25"/>
      <c r="AD1401" s="25"/>
      <c r="AE1401" s="25"/>
    </row>
    <row r="1402" spans="13:31" x14ac:dyDescent="0.2">
      <c r="M1402" s="34"/>
      <c r="N1402" s="34"/>
      <c r="AB1402" s="25"/>
      <c r="AC1402" s="25"/>
      <c r="AD1402" s="25"/>
      <c r="AE1402" s="25"/>
    </row>
    <row r="1403" spans="13:31" x14ac:dyDescent="0.2">
      <c r="M1403" s="34"/>
      <c r="N1403" s="34"/>
      <c r="AB1403" s="25"/>
      <c r="AC1403" s="25"/>
      <c r="AD1403" s="25"/>
      <c r="AE1403" s="25"/>
    </row>
    <row r="1404" spans="13:31" x14ac:dyDescent="0.2">
      <c r="M1404" s="34"/>
      <c r="N1404" s="34"/>
      <c r="AB1404" s="25"/>
      <c r="AC1404" s="25"/>
      <c r="AD1404" s="25"/>
      <c r="AE1404" s="25"/>
    </row>
    <row r="1405" spans="13:31" x14ac:dyDescent="0.2">
      <c r="M1405" s="34"/>
      <c r="N1405" s="34"/>
      <c r="AB1405" s="25"/>
      <c r="AC1405" s="25"/>
      <c r="AD1405" s="25"/>
      <c r="AE1405" s="25"/>
    </row>
    <row r="1406" spans="13:31" x14ac:dyDescent="0.2">
      <c r="M1406" s="34"/>
      <c r="N1406" s="34"/>
      <c r="AB1406" s="25"/>
      <c r="AC1406" s="25"/>
      <c r="AD1406" s="25"/>
      <c r="AE1406" s="25"/>
    </row>
    <row r="1407" spans="13:31" x14ac:dyDescent="0.2">
      <c r="M1407" s="34"/>
      <c r="N1407" s="34"/>
      <c r="AB1407" s="25"/>
      <c r="AC1407" s="25"/>
      <c r="AD1407" s="25"/>
      <c r="AE1407" s="25"/>
    </row>
    <row r="1408" spans="13:31" x14ac:dyDescent="0.2">
      <c r="M1408" s="34"/>
      <c r="N1408" s="34"/>
      <c r="AB1408" s="25"/>
      <c r="AC1408" s="25"/>
      <c r="AD1408" s="25"/>
      <c r="AE1408" s="25"/>
    </row>
    <row r="1409" spans="13:31" x14ac:dyDescent="0.2">
      <c r="M1409" s="34"/>
      <c r="N1409" s="34"/>
      <c r="AB1409" s="25"/>
      <c r="AC1409" s="25"/>
      <c r="AD1409" s="25"/>
      <c r="AE1409" s="25"/>
    </row>
    <row r="1410" spans="13:31" x14ac:dyDescent="0.2">
      <c r="M1410" s="34"/>
      <c r="N1410" s="34"/>
      <c r="AB1410" s="25"/>
      <c r="AC1410" s="25"/>
      <c r="AD1410" s="25"/>
      <c r="AE1410" s="25"/>
    </row>
    <row r="1411" spans="13:31" x14ac:dyDescent="0.2">
      <c r="M1411" s="34"/>
      <c r="N1411" s="34"/>
      <c r="AB1411" s="25"/>
      <c r="AC1411" s="25"/>
      <c r="AD1411" s="25"/>
      <c r="AE1411" s="25"/>
    </row>
    <row r="1412" spans="13:31" x14ac:dyDescent="0.2">
      <c r="M1412" s="34"/>
      <c r="N1412" s="34"/>
      <c r="AB1412" s="25"/>
      <c r="AC1412" s="25"/>
      <c r="AD1412" s="25"/>
      <c r="AE1412" s="25"/>
    </row>
    <row r="1413" spans="13:31" x14ac:dyDescent="0.2">
      <c r="M1413" s="34"/>
      <c r="N1413" s="34"/>
      <c r="AB1413" s="25"/>
      <c r="AC1413" s="25"/>
      <c r="AD1413" s="25"/>
      <c r="AE1413" s="25"/>
    </row>
    <row r="1414" spans="13:31" x14ac:dyDescent="0.2">
      <c r="M1414" s="34"/>
      <c r="N1414" s="34"/>
      <c r="AB1414" s="25"/>
      <c r="AC1414" s="25"/>
      <c r="AD1414" s="25"/>
      <c r="AE1414" s="25"/>
    </row>
    <row r="1415" spans="13:31" x14ac:dyDescent="0.2">
      <c r="M1415" s="34"/>
      <c r="N1415" s="34"/>
      <c r="AB1415" s="25"/>
      <c r="AC1415" s="25"/>
      <c r="AD1415" s="25"/>
      <c r="AE1415" s="25"/>
    </row>
    <row r="1416" spans="13:31" x14ac:dyDescent="0.2">
      <c r="M1416" s="34"/>
      <c r="N1416" s="34"/>
      <c r="AB1416" s="25"/>
      <c r="AC1416" s="25"/>
      <c r="AD1416" s="25"/>
      <c r="AE1416" s="25"/>
    </row>
    <row r="1417" spans="13:31" x14ac:dyDescent="0.2">
      <c r="M1417" s="34"/>
      <c r="N1417" s="34"/>
      <c r="AB1417" s="25"/>
      <c r="AC1417" s="25"/>
      <c r="AD1417" s="25"/>
      <c r="AE1417" s="25"/>
    </row>
    <row r="1418" spans="13:31" x14ac:dyDescent="0.2">
      <c r="M1418" s="34"/>
      <c r="N1418" s="34"/>
      <c r="AB1418" s="25"/>
      <c r="AC1418" s="25"/>
      <c r="AD1418" s="25"/>
      <c r="AE1418" s="25"/>
    </row>
    <row r="1419" spans="13:31" x14ac:dyDescent="0.2">
      <c r="M1419" s="34"/>
      <c r="N1419" s="34"/>
      <c r="AB1419" s="25"/>
      <c r="AC1419" s="25"/>
      <c r="AD1419" s="25"/>
      <c r="AE1419" s="25"/>
    </row>
    <row r="1420" spans="13:31" x14ac:dyDescent="0.2">
      <c r="M1420" s="34"/>
      <c r="N1420" s="34"/>
      <c r="AB1420" s="25"/>
      <c r="AC1420" s="25"/>
      <c r="AD1420" s="25"/>
      <c r="AE1420" s="25"/>
    </row>
    <row r="1421" spans="13:31" x14ac:dyDescent="0.2">
      <c r="M1421" s="34"/>
      <c r="N1421" s="34"/>
      <c r="AB1421" s="25"/>
      <c r="AC1421" s="25"/>
      <c r="AD1421" s="25"/>
      <c r="AE1421" s="25"/>
    </row>
    <row r="1422" spans="13:31" x14ac:dyDescent="0.2">
      <c r="M1422" s="34"/>
      <c r="N1422" s="34"/>
      <c r="AB1422" s="25"/>
      <c r="AC1422" s="25"/>
      <c r="AD1422" s="25"/>
      <c r="AE1422" s="25"/>
    </row>
    <row r="1423" spans="13:31" x14ac:dyDescent="0.2">
      <c r="M1423" s="34"/>
      <c r="N1423" s="34"/>
      <c r="AB1423" s="25"/>
      <c r="AC1423" s="25"/>
      <c r="AD1423" s="25"/>
      <c r="AE1423" s="25"/>
    </row>
    <row r="1424" spans="13:31" x14ac:dyDescent="0.2">
      <c r="M1424" s="34"/>
      <c r="N1424" s="34"/>
      <c r="AB1424" s="25"/>
      <c r="AC1424" s="25"/>
      <c r="AD1424" s="25"/>
      <c r="AE1424" s="25"/>
    </row>
    <row r="1425" spans="13:31" x14ac:dyDescent="0.2">
      <c r="M1425" s="34"/>
      <c r="N1425" s="34"/>
      <c r="AB1425" s="25"/>
      <c r="AC1425" s="25"/>
      <c r="AD1425" s="25"/>
      <c r="AE1425" s="25"/>
    </row>
    <row r="1426" spans="13:31" x14ac:dyDescent="0.2">
      <c r="M1426" s="34"/>
      <c r="N1426" s="34"/>
      <c r="AB1426" s="25"/>
      <c r="AC1426" s="25"/>
      <c r="AD1426" s="25"/>
      <c r="AE1426" s="25"/>
    </row>
    <row r="1427" spans="13:31" x14ac:dyDescent="0.2">
      <c r="M1427" s="34"/>
      <c r="N1427" s="34"/>
      <c r="AB1427" s="25"/>
      <c r="AC1427" s="25"/>
      <c r="AD1427" s="25"/>
      <c r="AE1427" s="25"/>
    </row>
    <row r="1428" spans="13:31" x14ac:dyDescent="0.2">
      <c r="M1428" s="34"/>
      <c r="N1428" s="34"/>
      <c r="AB1428" s="25"/>
      <c r="AC1428" s="25"/>
      <c r="AD1428" s="25"/>
      <c r="AE1428" s="25"/>
    </row>
    <row r="1429" spans="13:31" x14ac:dyDescent="0.2">
      <c r="M1429" s="34"/>
      <c r="N1429" s="34"/>
      <c r="AB1429" s="25"/>
      <c r="AC1429" s="25"/>
      <c r="AD1429" s="25"/>
      <c r="AE1429" s="25"/>
    </row>
    <row r="1430" spans="13:31" x14ac:dyDescent="0.2">
      <c r="M1430" s="34"/>
      <c r="N1430" s="34"/>
      <c r="AB1430" s="25"/>
      <c r="AC1430" s="25"/>
      <c r="AD1430" s="25"/>
      <c r="AE1430" s="25"/>
    </row>
    <row r="1431" spans="13:31" x14ac:dyDescent="0.2">
      <c r="M1431" s="34"/>
      <c r="N1431" s="34"/>
      <c r="AB1431" s="25"/>
      <c r="AC1431" s="25"/>
      <c r="AD1431" s="25"/>
      <c r="AE1431" s="25"/>
    </row>
    <row r="1432" spans="13:31" x14ac:dyDescent="0.2">
      <c r="M1432" s="34"/>
      <c r="N1432" s="34"/>
      <c r="AB1432" s="25"/>
      <c r="AC1432" s="25"/>
      <c r="AD1432" s="25"/>
      <c r="AE1432" s="25"/>
    </row>
    <row r="1433" spans="13:31" x14ac:dyDescent="0.2">
      <c r="M1433" s="34"/>
      <c r="N1433" s="34"/>
      <c r="AB1433" s="25"/>
      <c r="AC1433" s="25"/>
      <c r="AD1433" s="25"/>
      <c r="AE1433" s="25"/>
    </row>
    <row r="1434" spans="13:31" x14ac:dyDescent="0.2">
      <c r="M1434" s="34"/>
      <c r="N1434" s="34"/>
      <c r="AB1434" s="25"/>
      <c r="AC1434" s="25"/>
      <c r="AD1434" s="25"/>
      <c r="AE1434" s="25"/>
    </row>
    <row r="1435" spans="13:31" x14ac:dyDescent="0.2">
      <c r="M1435" s="34"/>
      <c r="N1435" s="34"/>
      <c r="AB1435" s="25"/>
      <c r="AC1435" s="25"/>
      <c r="AD1435" s="25"/>
      <c r="AE1435" s="25"/>
    </row>
    <row r="1436" spans="13:31" x14ac:dyDescent="0.2">
      <c r="M1436" s="34"/>
      <c r="N1436" s="34"/>
      <c r="AB1436" s="25"/>
      <c r="AC1436" s="25"/>
      <c r="AD1436" s="25"/>
      <c r="AE1436" s="25"/>
    </row>
    <row r="1437" spans="13:31" x14ac:dyDescent="0.2">
      <c r="M1437" s="34"/>
      <c r="N1437" s="34"/>
      <c r="AB1437" s="25"/>
      <c r="AC1437" s="25"/>
      <c r="AD1437" s="25"/>
      <c r="AE1437" s="25"/>
    </row>
    <row r="1438" spans="13:31" x14ac:dyDescent="0.2">
      <c r="M1438" s="34"/>
      <c r="N1438" s="34"/>
      <c r="AB1438" s="25"/>
      <c r="AC1438" s="25"/>
      <c r="AD1438" s="25"/>
      <c r="AE1438" s="25"/>
    </row>
    <row r="1439" spans="13:31" x14ac:dyDescent="0.2">
      <c r="M1439" s="34"/>
      <c r="N1439" s="34"/>
      <c r="AB1439" s="25"/>
      <c r="AC1439" s="25"/>
      <c r="AD1439" s="25"/>
      <c r="AE1439" s="25"/>
    </row>
    <row r="1440" spans="13:31" x14ac:dyDescent="0.2">
      <c r="M1440" s="34"/>
      <c r="N1440" s="34"/>
      <c r="AB1440" s="25"/>
      <c r="AC1440" s="25"/>
      <c r="AD1440" s="25"/>
      <c r="AE1440" s="25"/>
    </row>
    <row r="1441" spans="13:31" x14ac:dyDescent="0.2">
      <c r="M1441" s="34"/>
      <c r="N1441" s="34"/>
      <c r="AB1441" s="25"/>
      <c r="AC1441" s="25"/>
      <c r="AD1441" s="25"/>
      <c r="AE1441" s="25"/>
    </row>
    <row r="1442" spans="13:31" x14ac:dyDescent="0.2">
      <c r="M1442" s="34"/>
      <c r="N1442" s="34"/>
      <c r="AB1442" s="25"/>
      <c r="AC1442" s="25"/>
      <c r="AD1442" s="25"/>
      <c r="AE1442" s="25"/>
    </row>
    <row r="1443" spans="13:31" x14ac:dyDescent="0.2">
      <c r="M1443" s="34"/>
      <c r="N1443" s="34"/>
      <c r="AB1443" s="25"/>
      <c r="AC1443" s="25"/>
      <c r="AD1443" s="25"/>
      <c r="AE1443" s="25"/>
    </row>
    <row r="1444" spans="13:31" x14ac:dyDescent="0.2">
      <c r="M1444" s="34"/>
      <c r="N1444" s="34"/>
      <c r="AB1444" s="25"/>
      <c r="AC1444" s="25"/>
      <c r="AD1444" s="25"/>
      <c r="AE1444" s="25"/>
    </row>
    <row r="1445" spans="13:31" x14ac:dyDescent="0.2">
      <c r="M1445" s="34"/>
      <c r="N1445" s="34"/>
      <c r="AB1445" s="25"/>
      <c r="AC1445" s="25"/>
      <c r="AD1445" s="25"/>
      <c r="AE1445" s="25"/>
    </row>
    <row r="1446" spans="13:31" x14ac:dyDescent="0.2">
      <c r="M1446" s="34"/>
      <c r="N1446" s="34"/>
      <c r="AB1446" s="25"/>
      <c r="AC1446" s="25"/>
      <c r="AD1446" s="25"/>
      <c r="AE1446" s="25"/>
    </row>
    <row r="1447" spans="13:31" x14ac:dyDescent="0.2">
      <c r="M1447" s="34"/>
      <c r="N1447" s="34"/>
      <c r="AB1447" s="25"/>
      <c r="AC1447" s="25"/>
      <c r="AD1447" s="25"/>
      <c r="AE1447" s="25"/>
    </row>
    <row r="1448" spans="13:31" x14ac:dyDescent="0.2">
      <c r="M1448" s="34"/>
      <c r="N1448" s="34"/>
      <c r="AB1448" s="25"/>
      <c r="AC1448" s="25"/>
      <c r="AD1448" s="25"/>
      <c r="AE1448" s="25"/>
    </row>
    <row r="1449" spans="13:31" x14ac:dyDescent="0.2">
      <c r="M1449" s="34"/>
      <c r="N1449" s="34"/>
      <c r="AB1449" s="25"/>
      <c r="AC1449" s="25"/>
      <c r="AD1449" s="25"/>
      <c r="AE1449" s="25"/>
    </row>
    <row r="1450" spans="13:31" x14ac:dyDescent="0.2">
      <c r="M1450" s="34"/>
      <c r="N1450" s="34"/>
      <c r="AB1450" s="25"/>
      <c r="AC1450" s="25"/>
      <c r="AD1450" s="25"/>
      <c r="AE1450" s="25"/>
    </row>
    <row r="1451" spans="13:31" x14ac:dyDescent="0.2">
      <c r="M1451" s="34"/>
      <c r="N1451" s="34"/>
      <c r="AB1451" s="25"/>
      <c r="AC1451" s="25"/>
      <c r="AD1451" s="25"/>
      <c r="AE1451" s="25"/>
    </row>
    <row r="1452" spans="13:31" x14ac:dyDescent="0.2">
      <c r="M1452" s="34"/>
      <c r="N1452" s="34"/>
      <c r="AB1452" s="25"/>
      <c r="AC1452" s="25"/>
      <c r="AD1452" s="25"/>
      <c r="AE1452" s="25"/>
    </row>
    <row r="1453" spans="13:31" x14ac:dyDescent="0.2">
      <c r="M1453" s="34"/>
      <c r="N1453" s="34"/>
      <c r="AB1453" s="25"/>
      <c r="AC1453" s="25"/>
      <c r="AD1453" s="25"/>
      <c r="AE1453" s="25"/>
    </row>
    <row r="1454" spans="13:31" x14ac:dyDescent="0.2">
      <c r="M1454" s="34"/>
      <c r="N1454" s="34"/>
      <c r="AB1454" s="25"/>
      <c r="AC1454" s="25"/>
      <c r="AD1454" s="25"/>
      <c r="AE1454" s="25"/>
    </row>
    <row r="1455" spans="13:31" x14ac:dyDescent="0.2">
      <c r="M1455" s="34"/>
      <c r="N1455" s="34"/>
      <c r="AB1455" s="25"/>
      <c r="AC1455" s="25"/>
      <c r="AD1455" s="25"/>
      <c r="AE1455" s="25"/>
    </row>
    <row r="1456" spans="13:31" x14ac:dyDescent="0.2">
      <c r="M1456" s="34"/>
      <c r="N1456" s="34"/>
      <c r="AB1456" s="25"/>
      <c r="AC1456" s="25"/>
      <c r="AD1456" s="25"/>
      <c r="AE1456" s="25"/>
    </row>
    <row r="1457" spans="13:31" x14ac:dyDescent="0.2">
      <c r="M1457" s="34"/>
      <c r="N1457" s="34"/>
      <c r="AB1457" s="25"/>
      <c r="AC1457" s="25"/>
      <c r="AD1457" s="25"/>
      <c r="AE1457" s="25"/>
    </row>
    <row r="1458" spans="13:31" x14ac:dyDescent="0.2">
      <c r="M1458" s="34"/>
      <c r="N1458" s="34"/>
      <c r="AB1458" s="25"/>
      <c r="AC1458" s="25"/>
      <c r="AD1458" s="25"/>
      <c r="AE1458" s="25"/>
    </row>
    <row r="1459" spans="13:31" x14ac:dyDescent="0.2">
      <c r="M1459" s="34"/>
      <c r="N1459" s="34"/>
      <c r="AB1459" s="25"/>
      <c r="AC1459" s="25"/>
      <c r="AD1459" s="25"/>
      <c r="AE1459" s="25"/>
    </row>
    <row r="1460" spans="13:31" x14ac:dyDescent="0.2">
      <c r="M1460" s="34"/>
      <c r="N1460" s="34"/>
      <c r="AB1460" s="25"/>
      <c r="AC1460" s="25"/>
      <c r="AD1460" s="25"/>
      <c r="AE1460" s="25"/>
    </row>
    <row r="1461" spans="13:31" x14ac:dyDescent="0.2">
      <c r="M1461" s="34"/>
      <c r="N1461" s="34"/>
      <c r="AB1461" s="25"/>
      <c r="AC1461" s="25"/>
      <c r="AD1461" s="25"/>
      <c r="AE1461" s="25"/>
    </row>
    <row r="1462" spans="13:31" x14ac:dyDescent="0.2">
      <c r="M1462" s="34"/>
      <c r="N1462" s="34"/>
      <c r="AB1462" s="25"/>
      <c r="AC1462" s="25"/>
      <c r="AD1462" s="25"/>
      <c r="AE1462" s="25"/>
    </row>
    <row r="1463" spans="13:31" x14ac:dyDescent="0.2">
      <c r="M1463" s="34"/>
      <c r="N1463" s="34"/>
      <c r="AB1463" s="25"/>
      <c r="AC1463" s="25"/>
      <c r="AD1463" s="25"/>
      <c r="AE1463" s="25"/>
    </row>
    <row r="1464" spans="13:31" x14ac:dyDescent="0.2">
      <c r="M1464" s="34"/>
      <c r="N1464" s="34"/>
      <c r="AB1464" s="25"/>
      <c r="AC1464" s="25"/>
      <c r="AD1464" s="25"/>
      <c r="AE1464" s="25"/>
    </row>
    <row r="1465" spans="13:31" x14ac:dyDescent="0.2">
      <c r="M1465" s="34"/>
      <c r="N1465" s="34"/>
      <c r="AB1465" s="25"/>
      <c r="AC1465" s="25"/>
      <c r="AD1465" s="25"/>
      <c r="AE1465" s="25"/>
    </row>
    <row r="1466" spans="13:31" x14ac:dyDescent="0.2">
      <c r="M1466" s="34"/>
      <c r="N1466" s="34"/>
      <c r="AB1466" s="25"/>
      <c r="AC1466" s="25"/>
      <c r="AD1466" s="25"/>
      <c r="AE1466" s="25"/>
    </row>
    <row r="1467" spans="13:31" x14ac:dyDescent="0.2">
      <c r="M1467" s="34"/>
      <c r="N1467" s="34"/>
      <c r="AB1467" s="25"/>
      <c r="AC1467" s="25"/>
      <c r="AD1467" s="25"/>
      <c r="AE1467" s="25"/>
    </row>
    <row r="1468" spans="13:31" x14ac:dyDescent="0.2">
      <c r="M1468" s="34"/>
      <c r="N1468" s="34"/>
      <c r="AB1468" s="25"/>
      <c r="AC1468" s="25"/>
      <c r="AD1468" s="25"/>
      <c r="AE1468" s="25"/>
    </row>
    <row r="1469" spans="13:31" x14ac:dyDescent="0.2">
      <c r="M1469" s="34"/>
      <c r="N1469" s="34"/>
      <c r="AB1469" s="25"/>
      <c r="AC1469" s="25"/>
      <c r="AD1469" s="25"/>
      <c r="AE1469" s="25"/>
    </row>
    <row r="1470" spans="13:31" x14ac:dyDescent="0.2">
      <c r="M1470" s="34"/>
      <c r="N1470" s="34"/>
      <c r="AB1470" s="25"/>
      <c r="AC1470" s="25"/>
      <c r="AD1470" s="25"/>
      <c r="AE1470" s="25"/>
    </row>
    <row r="1471" spans="13:31" x14ac:dyDescent="0.2">
      <c r="M1471" s="34"/>
      <c r="N1471" s="34"/>
      <c r="AB1471" s="25"/>
      <c r="AC1471" s="25"/>
      <c r="AD1471" s="25"/>
      <c r="AE1471" s="25"/>
    </row>
    <row r="1472" spans="13:31" x14ac:dyDescent="0.2">
      <c r="M1472" s="34"/>
      <c r="N1472" s="34"/>
      <c r="AB1472" s="25"/>
      <c r="AC1472" s="25"/>
      <c r="AD1472" s="25"/>
      <c r="AE1472" s="25"/>
    </row>
    <row r="1473" spans="13:31" x14ac:dyDescent="0.2">
      <c r="M1473" s="34"/>
      <c r="N1473" s="34"/>
      <c r="AB1473" s="25"/>
      <c r="AC1473" s="25"/>
      <c r="AD1473" s="25"/>
      <c r="AE1473" s="25"/>
    </row>
    <row r="1474" spans="13:31" x14ac:dyDescent="0.2">
      <c r="M1474" s="34"/>
      <c r="N1474" s="34"/>
      <c r="AB1474" s="25"/>
      <c r="AC1474" s="25"/>
      <c r="AD1474" s="25"/>
      <c r="AE1474" s="25"/>
    </row>
    <row r="1475" spans="13:31" x14ac:dyDescent="0.2">
      <c r="M1475" s="34"/>
      <c r="N1475" s="34"/>
      <c r="AB1475" s="25"/>
      <c r="AC1475" s="25"/>
      <c r="AD1475" s="25"/>
      <c r="AE1475" s="25"/>
    </row>
    <row r="1476" spans="13:31" x14ac:dyDescent="0.2">
      <c r="M1476" s="34"/>
      <c r="N1476" s="34"/>
      <c r="AB1476" s="25"/>
      <c r="AC1476" s="25"/>
      <c r="AD1476" s="25"/>
      <c r="AE1476" s="25"/>
    </row>
    <row r="1477" spans="13:31" x14ac:dyDescent="0.2">
      <c r="M1477" s="34"/>
      <c r="N1477" s="34"/>
      <c r="AB1477" s="25"/>
      <c r="AC1477" s="25"/>
      <c r="AD1477" s="25"/>
      <c r="AE1477" s="25"/>
    </row>
    <row r="1478" spans="13:31" x14ac:dyDescent="0.2">
      <c r="M1478" s="34"/>
      <c r="N1478" s="34"/>
      <c r="AB1478" s="25"/>
      <c r="AC1478" s="25"/>
      <c r="AD1478" s="25"/>
      <c r="AE1478" s="25"/>
    </row>
    <row r="1479" spans="13:31" x14ac:dyDescent="0.2">
      <c r="M1479" s="34"/>
      <c r="N1479" s="34"/>
      <c r="AB1479" s="25"/>
      <c r="AC1479" s="25"/>
      <c r="AD1479" s="25"/>
      <c r="AE1479" s="25"/>
    </row>
    <row r="1480" spans="13:31" x14ac:dyDescent="0.2">
      <c r="M1480" s="34"/>
      <c r="N1480" s="34"/>
      <c r="AB1480" s="25"/>
      <c r="AC1480" s="25"/>
      <c r="AD1480" s="25"/>
      <c r="AE1480" s="25"/>
    </row>
    <row r="1481" spans="13:31" x14ac:dyDescent="0.2">
      <c r="M1481" s="34"/>
      <c r="N1481" s="34"/>
      <c r="AB1481" s="25"/>
      <c r="AC1481" s="25"/>
      <c r="AD1481" s="25"/>
      <c r="AE1481" s="25"/>
    </row>
    <row r="1482" spans="13:31" x14ac:dyDescent="0.2">
      <c r="M1482" s="34"/>
      <c r="N1482" s="34"/>
      <c r="AB1482" s="25"/>
      <c r="AC1482" s="25"/>
      <c r="AD1482" s="25"/>
      <c r="AE1482" s="25"/>
    </row>
    <row r="1483" spans="13:31" x14ac:dyDescent="0.2">
      <c r="M1483" s="34"/>
      <c r="N1483" s="34"/>
      <c r="AB1483" s="25"/>
      <c r="AC1483" s="25"/>
      <c r="AD1483" s="25"/>
      <c r="AE1483" s="25"/>
    </row>
    <row r="1484" spans="13:31" x14ac:dyDescent="0.2">
      <c r="M1484" s="34"/>
      <c r="N1484" s="34"/>
      <c r="AB1484" s="25"/>
      <c r="AC1484" s="25"/>
      <c r="AD1484" s="25"/>
      <c r="AE1484" s="25"/>
    </row>
    <row r="1485" spans="13:31" x14ac:dyDescent="0.2">
      <c r="M1485" s="34"/>
      <c r="N1485" s="34"/>
      <c r="AB1485" s="25"/>
      <c r="AC1485" s="25"/>
      <c r="AD1485" s="25"/>
      <c r="AE1485" s="25"/>
    </row>
    <row r="1486" spans="13:31" x14ac:dyDescent="0.2">
      <c r="M1486" s="34"/>
      <c r="N1486" s="34"/>
      <c r="AB1486" s="25"/>
      <c r="AC1486" s="25"/>
      <c r="AD1486" s="25"/>
      <c r="AE1486" s="25"/>
    </row>
    <row r="1487" spans="13:31" x14ac:dyDescent="0.2">
      <c r="M1487" s="34"/>
      <c r="N1487" s="34"/>
      <c r="AB1487" s="25"/>
      <c r="AC1487" s="25"/>
      <c r="AD1487" s="25"/>
      <c r="AE1487" s="25"/>
    </row>
    <row r="1488" spans="13:31" x14ac:dyDescent="0.2">
      <c r="M1488" s="34"/>
      <c r="N1488" s="34"/>
      <c r="AB1488" s="25"/>
      <c r="AC1488" s="25"/>
      <c r="AD1488" s="25"/>
      <c r="AE1488" s="25"/>
    </row>
    <row r="1489" spans="13:31" x14ac:dyDescent="0.2">
      <c r="M1489" s="34"/>
      <c r="N1489" s="34"/>
      <c r="AB1489" s="25"/>
      <c r="AC1489" s="25"/>
      <c r="AD1489" s="25"/>
      <c r="AE1489" s="25"/>
    </row>
    <row r="1490" spans="13:31" x14ac:dyDescent="0.2">
      <c r="M1490" s="34"/>
      <c r="N1490" s="34"/>
      <c r="AB1490" s="25"/>
      <c r="AC1490" s="25"/>
      <c r="AD1490" s="25"/>
      <c r="AE1490" s="25"/>
    </row>
    <row r="1491" spans="13:31" x14ac:dyDescent="0.2">
      <c r="M1491" s="34"/>
      <c r="N1491" s="34"/>
      <c r="AB1491" s="25"/>
      <c r="AC1491" s="25"/>
      <c r="AD1491" s="25"/>
      <c r="AE1491" s="25"/>
    </row>
    <row r="1492" spans="13:31" x14ac:dyDescent="0.2">
      <c r="M1492" s="34"/>
      <c r="N1492" s="34"/>
      <c r="AB1492" s="25"/>
      <c r="AC1492" s="25"/>
      <c r="AD1492" s="25"/>
      <c r="AE1492" s="25"/>
    </row>
    <row r="1493" spans="13:31" x14ac:dyDescent="0.2">
      <c r="M1493" s="34"/>
      <c r="N1493" s="34"/>
      <c r="AB1493" s="25"/>
      <c r="AC1493" s="25"/>
      <c r="AD1493" s="25"/>
      <c r="AE1493" s="25"/>
    </row>
    <row r="1494" spans="13:31" x14ac:dyDescent="0.2">
      <c r="M1494" s="34"/>
      <c r="N1494" s="34"/>
      <c r="AB1494" s="25"/>
      <c r="AC1494" s="25"/>
      <c r="AD1494" s="25"/>
      <c r="AE1494" s="25"/>
    </row>
    <row r="1495" spans="13:31" x14ac:dyDescent="0.2">
      <c r="M1495" s="34"/>
      <c r="N1495" s="34"/>
      <c r="AB1495" s="25"/>
      <c r="AC1495" s="25"/>
      <c r="AD1495" s="25"/>
      <c r="AE1495" s="25"/>
    </row>
    <row r="1496" spans="13:31" x14ac:dyDescent="0.2">
      <c r="M1496" s="34"/>
      <c r="N1496" s="34"/>
      <c r="AB1496" s="25"/>
      <c r="AC1496" s="25"/>
      <c r="AD1496" s="25"/>
      <c r="AE1496" s="25"/>
    </row>
    <row r="1497" spans="13:31" x14ac:dyDescent="0.2">
      <c r="M1497" s="34"/>
      <c r="N1497" s="34"/>
      <c r="AB1497" s="25"/>
      <c r="AC1497" s="25"/>
      <c r="AD1497" s="25"/>
      <c r="AE1497" s="25"/>
    </row>
    <row r="1498" spans="13:31" x14ac:dyDescent="0.2">
      <c r="M1498" s="34"/>
      <c r="N1498" s="34"/>
      <c r="AB1498" s="25"/>
      <c r="AC1498" s="25"/>
      <c r="AD1498" s="25"/>
      <c r="AE1498" s="25"/>
    </row>
    <row r="1499" spans="13:31" x14ac:dyDescent="0.2">
      <c r="M1499" s="34"/>
      <c r="N1499" s="34"/>
      <c r="AB1499" s="25"/>
      <c r="AC1499" s="25"/>
      <c r="AD1499" s="25"/>
      <c r="AE1499" s="25"/>
    </row>
    <row r="1500" spans="13:31" x14ac:dyDescent="0.2">
      <c r="M1500" s="34"/>
      <c r="N1500" s="34"/>
      <c r="AB1500" s="25"/>
      <c r="AC1500" s="25"/>
      <c r="AD1500" s="25"/>
      <c r="AE1500" s="25"/>
    </row>
    <row r="1501" spans="13:31" x14ac:dyDescent="0.2">
      <c r="M1501" s="34"/>
      <c r="N1501" s="34"/>
      <c r="AB1501" s="25"/>
      <c r="AC1501" s="25"/>
      <c r="AD1501" s="25"/>
      <c r="AE1501" s="25"/>
    </row>
    <row r="1502" spans="13:31" x14ac:dyDescent="0.2">
      <c r="M1502" s="34"/>
      <c r="N1502" s="34"/>
      <c r="AB1502" s="25"/>
      <c r="AC1502" s="25"/>
      <c r="AD1502" s="25"/>
      <c r="AE1502" s="25"/>
    </row>
    <row r="1503" spans="13:31" x14ac:dyDescent="0.2">
      <c r="M1503" s="34"/>
      <c r="N1503" s="34"/>
      <c r="AB1503" s="25"/>
      <c r="AC1503" s="25"/>
      <c r="AD1503" s="25"/>
      <c r="AE1503" s="25"/>
    </row>
    <row r="1504" spans="13:31" x14ac:dyDescent="0.2">
      <c r="M1504" s="34"/>
      <c r="N1504" s="34"/>
      <c r="AB1504" s="25"/>
      <c r="AC1504" s="25"/>
      <c r="AD1504" s="25"/>
      <c r="AE1504" s="25"/>
    </row>
    <row r="1505" spans="13:31" x14ac:dyDescent="0.2">
      <c r="M1505" s="34"/>
      <c r="N1505" s="34"/>
      <c r="AB1505" s="25"/>
      <c r="AC1505" s="25"/>
      <c r="AD1505" s="25"/>
      <c r="AE1505" s="25"/>
    </row>
    <row r="1506" spans="13:31" x14ac:dyDescent="0.2">
      <c r="M1506" s="34"/>
      <c r="N1506" s="34"/>
      <c r="AB1506" s="25"/>
      <c r="AC1506" s="25"/>
      <c r="AD1506" s="25"/>
      <c r="AE1506" s="25"/>
    </row>
    <row r="1507" spans="13:31" x14ac:dyDescent="0.2">
      <c r="M1507" s="34"/>
      <c r="N1507" s="34"/>
      <c r="AB1507" s="25"/>
      <c r="AC1507" s="25"/>
      <c r="AD1507" s="25"/>
      <c r="AE1507" s="25"/>
    </row>
    <row r="1508" spans="13:31" x14ac:dyDescent="0.2">
      <c r="M1508" s="34"/>
      <c r="N1508" s="34"/>
      <c r="AB1508" s="25"/>
      <c r="AC1508" s="25"/>
      <c r="AD1508" s="25"/>
      <c r="AE1508" s="25"/>
    </row>
    <row r="1509" spans="13:31" x14ac:dyDescent="0.2">
      <c r="M1509" s="34"/>
      <c r="N1509" s="34"/>
      <c r="AB1509" s="25"/>
      <c r="AC1509" s="25"/>
      <c r="AD1509" s="25"/>
      <c r="AE1509" s="25"/>
    </row>
    <row r="1510" spans="13:31" x14ac:dyDescent="0.2">
      <c r="M1510" s="34"/>
      <c r="N1510" s="34"/>
      <c r="AB1510" s="25"/>
      <c r="AC1510" s="25"/>
      <c r="AD1510" s="25"/>
      <c r="AE1510" s="25"/>
    </row>
    <row r="1511" spans="13:31" x14ac:dyDescent="0.2">
      <c r="M1511" s="34"/>
      <c r="N1511" s="34"/>
      <c r="AB1511" s="25"/>
      <c r="AC1511" s="25"/>
      <c r="AD1511" s="25"/>
      <c r="AE1511" s="25"/>
    </row>
    <row r="1512" spans="13:31" x14ac:dyDescent="0.2">
      <c r="M1512" s="34"/>
      <c r="N1512" s="34"/>
      <c r="AB1512" s="25"/>
      <c r="AC1512" s="25"/>
      <c r="AD1512" s="25"/>
      <c r="AE1512" s="25"/>
    </row>
    <row r="1513" spans="13:31" x14ac:dyDescent="0.2">
      <c r="M1513" s="34"/>
      <c r="N1513" s="34"/>
      <c r="AB1513" s="25"/>
      <c r="AC1513" s="25"/>
      <c r="AD1513" s="25"/>
      <c r="AE1513" s="25"/>
    </row>
    <row r="1514" spans="13:31" x14ac:dyDescent="0.2">
      <c r="M1514" s="34"/>
      <c r="N1514" s="34"/>
      <c r="AB1514" s="25"/>
      <c r="AC1514" s="25"/>
      <c r="AD1514" s="25"/>
      <c r="AE1514" s="25"/>
    </row>
    <row r="1515" spans="13:31" x14ac:dyDescent="0.2">
      <c r="M1515" s="34"/>
      <c r="N1515" s="34"/>
      <c r="AB1515" s="25"/>
      <c r="AC1515" s="25"/>
      <c r="AD1515" s="25"/>
      <c r="AE1515" s="25"/>
    </row>
    <row r="1516" spans="13:31" x14ac:dyDescent="0.2">
      <c r="M1516" s="34"/>
      <c r="N1516" s="34"/>
      <c r="AB1516" s="25"/>
      <c r="AC1516" s="25"/>
      <c r="AD1516" s="25"/>
      <c r="AE1516" s="25"/>
    </row>
    <row r="1517" spans="13:31" x14ac:dyDescent="0.2">
      <c r="M1517" s="34"/>
      <c r="N1517" s="34"/>
      <c r="AB1517" s="25"/>
      <c r="AC1517" s="25"/>
      <c r="AD1517" s="25"/>
      <c r="AE1517" s="25"/>
    </row>
    <row r="1518" spans="13:31" x14ac:dyDescent="0.2">
      <c r="M1518" s="34"/>
      <c r="N1518" s="34"/>
      <c r="AB1518" s="25"/>
      <c r="AC1518" s="25"/>
      <c r="AD1518" s="25"/>
      <c r="AE1518" s="25"/>
    </row>
    <row r="1519" spans="13:31" x14ac:dyDescent="0.2">
      <c r="M1519" s="34"/>
      <c r="N1519" s="34"/>
      <c r="AB1519" s="25"/>
      <c r="AC1519" s="25"/>
      <c r="AD1519" s="25"/>
      <c r="AE1519" s="25"/>
    </row>
    <row r="1520" spans="13:31" x14ac:dyDescent="0.2">
      <c r="M1520" s="34"/>
      <c r="N1520" s="34"/>
      <c r="AB1520" s="25"/>
      <c r="AC1520" s="25"/>
      <c r="AD1520" s="25"/>
      <c r="AE1520" s="25"/>
    </row>
    <row r="1521" spans="13:31" x14ac:dyDescent="0.2">
      <c r="M1521" s="34"/>
      <c r="N1521" s="34"/>
      <c r="AB1521" s="25"/>
      <c r="AC1521" s="25"/>
      <c r="AD1521" s="25"/>
      <c r="AE1521" s="25"/>
    </row>
    <row r="1522" spans="13:31" x14ac:dyDescent="0.2">
      <c r="M1522" s="34"/>
      <c r="N1522" s="34"/>
      <c r="AB1522" s="25"/>
      <c r="AC1522" s="25"/>
      <c r="AD1522" s="25"/>
      <c r="AE1522" s="25"/>
    </row>
    <row r="1523" spans="13:31" x14ac:dyDescent="0.2">
      <c r="M1523" s="34"/>
      <c r="N1523" s="34"/>
      <c r="AB1523" s="25"/>
      <c r="AC1523" s="25"/>
      <c r="AD1523" s="25"/>
      <c r="AE1523" s="25"/>
    </row>
    <row r="1524" spans="13:31" x14ac:dyDescent="0.2">
      <c r="M1524" s="34"/>
      <c r="N1524" s="34"/>
      <c r="AB1524" s="25"/>
      <c r="AC1524" s="25"/>
      <c r="AD1524" s="25"/>
      <c r="AE1524" s="25"/>
    </row>
    <row r="1525" spans="13:31" x14ac:dyDescent="0.2">
      <c r="M1525" s="34"/>
      <c r="N1525" s="34"/>
      <c r="AB1525" s="25"/>
      <c r="AC1525" s="25"/>
      <c r="AD1525" s="25"/>
      <c r="AE1525" s="25"/>
    </row>
    <row r="1526" spans="13:31" x14ac:dyDescent="0.2">
      <c r="M1526" s="34"/>
      <c r="N1526" s="34"/>
      <c r="AB1526" s="25"/>
      <c r="AC1526" s="25"/>
      <c r="AD1526" s="25"/>
      <c r="AE1526" s="25"/>
    </row>
    <row r="1527" spans="13:31" x14ac:dyDescent="0.2">
      <c r="M1527" s="34"/>
      <c r="N1527" s="34"/>
      <c r="AB1527" s="25"/>
      <c r="AC1527" s="25"/>
      <c r="AD1527" s="25"/>
      <c r="AE1527" s="25"/>
    </row>
    <row r="1528" spans="13:31" x14ac:dyDescent="0.2">
      <c r="M1528" s="34"/>
      <c r="N1528" s="34"/>
      <c r="AB1528" s="25"/>
      <c r="AC1528" s="25"/>
      <c r="AD1528" s="25"/>
      <c r="AE1528" s="25"/>
    </row>
    <row r="1529" spans="13:31" x14ac:dyDescent="0.2">
      <c r="M1529" s="34"/>
      <c r="N1529" s="34"/>
      <c r="AB1529" s="25"/>
      <c r="AC1529" s="25"/>
      <c r="AD1529" s="25"/>
      <c r="AE1529" s="25"/>
    </row>
    <row r="1530" spans="13:31" x14ac:dyDescent="0.2">
      <c r="M1530" s="34"/>
      <c r="N1530" s="34"/>
      <c r="AB1530" s="25"/>
      <c r="AC1530" s="25"/>
      <c r="AD1530" s="25"/>
      <c r="AE1530" s="25"/>
    </row>
    <row r="1531" spans="13:31" x14ac:dyDescent="0.2">
      <c r="M1531" s="34"/>
      <c r="N1531" s="34"/>
      <c r="AB1531" s="25"/>
      <c r="AC1531" s="25"/>
      <c r="AD1531" s="25"/>
      <c r="AE1531" s="25"/>
    </row>
    <row r="1532" spans="13:31" x14ac:dyDescent="0.2">
      <c r="M1532" s="34"/>
      <c r="N1532" s="34"/>
      <c r="AB1532" s="25"/>
      <c r="AC1532" s="25"/>
      <c r="AD1532" s="25"/>
      <c r="AE1532" s="25"/>
    </row>
    <row r="1533" spans="13:31" x14ac:dyDescent="0.2">
      <c r="M1533" s="34"/>
      <c r="N1533" s="34"/>
      <c r="AB1533" s="25"/>
      <c r="AC1533" s="25"/>
      <c r="AD1533" s="25"/>
      <c r="AE1533" s="25"/>
    </row>
    <row r="1534" spans="13:31" x14ac:dyDescent="0.2">
      <c r="M1534" s="34"/>
      <c r="N1534" s="34"/>
      <c r="AB1534" s="25"/>
      <c r="AC1534" s="25"/>
      <c r="AD1534" s="25"/>
      <c r="AE1534" s="25"/>
    </row>
    <row r="1535" spans="13:31" x14ac:dyDescent="0.2">
      <c r="M1535" s="34"/>
      <c r="N1535" s="34"/>
      <c r="AB1535" s="25"/>
      <c r="AC1535" s="25"/>
      <c r="AD1535" s="25"/>
      <c r="AE1535" s="25"/>
    </row>
    <row r="1536" spans="13:31" x14ac:dyDescent="0.2">
      <c r="M1536" s="34"/>
      <c r="N1536" s="34"/>
      <c r="AB1536" s="25"/>
      <c r="AC1536" s="25"/>
      <c r="AD1536" s="25"/>
      <c r="AE1536" s="25"/>
    </row>
    <row r="1537" spans="13:31" x14ac:dyDescent="0.2">
      <c r="M1537" s="34"/>
      <c r="N1537" s="34"/>
      <c r="AB1537" s="25"/>
      <c r="AC1537" s="25"/>
      <c r="AD1537" s="25"/>
      <c r="AE1537" s="25"/>
    </row>
    <row r="1538" spans="13:31" x14ac:dyDescent="0.2">
      <c r="M1538" s="34"/>
      <c r="N1538" s="34"/>
      <c r="AB1538" s="25"/>
      <c r="AC1538" s="25"/>
      <c r="AD1538" s="25"/>
      <c r="AE1538" s="25"/>
    </row>
    <row r="1539" spans="13:31" x14ac:dyDescent="0.2">
      <c r="M1539" s="34"/>
      <c r="N1539" s="34"/>
      <c r="AB1539" s="25"/>
      <c r="AC1539" s="25"/>
      <c r="AD1539" s="25"/>
      <c r="AE1539" s="25"/>
    </row>
    <row r="1540" spans="13:31" x14ac:dyDescent="0.2">
      <c r="M1540" s="34"/>
      <c r="N1540" s="34"/>
      <c r="AB1540" s="25"/>
      <c r="AC1540" s="25"/>
      <c r="AD1540" s="25"/>
      <c r="AE1540" s="25"/>
    </row>
    <row r="1541" spans="13:31" x14ac:dyDescent="0.2">
      <c r="M1541" s="34"/>
      <c r="N1541" s="34"/>
      <c r="AB1541" s="25"/>
      <c r="AC1541" s="25"/>
      <c r="AD1541" s="25"/>
      <c r="AE1541" s="25"/>
    </row>
    <row r="1542" spans="13:31" x14ac:dyDescent="0.2">
      <c r="M1542" s="34"/>
      <c r="N1542" s="34"/>
      <c r="AB1542" s="25"/>
      <c r="AC1542" s="25"/>
      <c r="AD1542" s="25"/>
      <c r="AE1542" s="25"/>
    </row>
    <row r="1543" spans="13:31" x14ac:dyDescent="0.2">
      <c r="M1543" s="34"/>
      <c r="N1543" s="34"/>
      <c r="AB1543" s="25"/>
      <c r="AC1543" s="25"/>
      <c r="AD1543" s="25"/>
      <c r="AE1543" s="25"/>
    </row>
    <row r="1544" spans="13:31" x14ac:dyDescent="0.2">
      <c r="M1544" s="34"/>
      <c r="N1544" s="34"/>
      <c r="AB1544" s="25"/>
      <c r="AC1544" s="25"/>
      <c r="AD1544" s="25"/>
      <c r="AE1544" s="25"/>
    </row>
    <row r="1545" spans="13:31" x14ac:dyDescent="0.2">
      <c r="M1545" s="34"/>
      <c r="N1545" s="34"/>
      <c r="AB1545" s="25"/>
      <c r="AC1545" s="25"/>
      <c r="AD1545" s="25"/>
      <c r="AE1545" s="25"/>
    </row>
    <row r="1546" spans="13:31" x14ac:dyDescent="0.2">
      <c r="M1546" s="34"/>
      <c r="N1546" s="34"/>
      <c r="AB1546" s="25"/>
      <c r="AC1546" s="25"/>
      <c r="AD1546" s="25"/>
      <c r="AE1546" s="25"/>
    </row>
    <row r="1547" spans="13:31" x14ac:dyDescent="0.2">
      <c r="M1547" s="34"/>
      <c r="N1547" s="34"/>
      <c r="AB1547" s="25"/>
      <c r="AC1547" s="25"/>
      <c r="AD1547" s="25"/>
      <c r="AE1547" s="25"/>
    </row>
    <row r="1548" spans="13:31" x14ac:dyDescent="0.2">
      <c r="M1548" s="34"/>
      <c r="N1548" s="34"/>
      <c r="AB1548" s="25"/>
      <c r="AC1548" s="25"/>
      <c r="AD1548" s="25"/>
      <c r="AE1548" s="25"/>
    </row>
    <row r="1549" spans="13:31" x14ac:dyDescent="0.2">
      <c r="M1549" s="34"/>
      <c r="N1549" s="34"/>
      <c r="AB1549" s="25"/>
      <c r="AC1549" s="25"/>
      <c r="AD1549" s="25"/>
      <c r="AE1549" s="25"/>
    </row>
    <row r="1550" spans="13:31" x14ac:dyDescent="0.2">
      <c r="M1550" s="34"/>
      <c r="N1550" s="34"/>
      <c r="AB1550" s="25"/>
      <c r="AC1550" s="25"/>
      <c r="AD1550" s="25"/>
      <c r="AE1550" s="25"/>
    </row>
    <row r="1551" spans="13:31" x14ac:dyDescent="0.2">
      <c r="M1551" s="34"/>
      <c r="N1551" s="34"/>
      <c r="AB1551" s="25"/>
      <c r="AC1551" s="25"/>
      <c r="AD1551" s="25"/>
      <c r="AE1551" s="25"/>
    </row>
    <row r="1552" spans="13:31" x14ac:dyDescent="0.2">
      <c r="M1552" s="34"/>
      <c r="N1552" s="34"/>
      <c r="AB1552" s="25"/>
      <c r="AC1552" s="25"/>
      <c r="AD1552" s="25"/>
      <c r="AE1552" s="25"/>
    </row>
    <row r="1553" spans="13:31" x14ac:dyDescent="0.2">
      <c r="M1553" s="34"/>
      <c r="N1553" s="34"/>
      <c r="AB1553" s="25"/>
      <c r="AC1553" s="25"/>
      <c r="AD1553" s="25"/>
      <c r="AE1553" s="25"/>
    </row>
    <row r="1554" spans="13:31" x14ac:dyDescent="0.2">
      <c r="M1554" s="34"/>
      <c r="N1554" s="34"/>
      <c r="AB1554" s="25"/>
      <c r="AC1554" s="25"/>
      <c r="AD1554" s="25"/>
      <c r="AE1554" s="25"/>
    </row>
    <row r="1555" spans="13:31" x14ac:dyDescent="0.2">
      <c r="M1555" s="34"/>
      <c r="N1555" s="34"/>
      <c r="AB1555" s="25"/>
      <c r="AC1555" s="25"/>
      <c r="AD1555" s="25"/>
      <c r="AE1555" s="25"/>
    </row>
    <row r="1556" spans="13:31" x14ac:dyDescent="0.2">
      <c r="M1556" s="34"/>
      <c r="N1556" s="34"/>
      <c r="AB1556" s="25"/>
      <c r="AC1556" s="25"/>
      <c r="AD1556" s="25"/>
      <c r="AE1556" s="25"/>
    </row>
    <row r="1557" spans="13:31" x14ac:dyDescent="0.2">
      <c r="M1557" s="34"/>
      <c r="N1557" s="34"/>
      <c r="AB1557" s="25"/>
      <c r="AC1557" s="25"/>
      <c r="AD1557" s="25"/>
      <c r="AE1557" s="25"/>
    </row>
    <row r="1558" spans="13:31" x14ac:dyDescent="0.2">
      <c r="M1558" s="34"/>
      <c r="N1558" s="34"/>
      <c r="AB1558" s="25"/>
      <c r="AC1558" s="25"/>
      <c r="AD1558" s="25"/>
      <c r="AE1558" s="25"/>
    </row>
    <row r="1559" spans="13:31" x14ac:dyDescent="0.2">
      <c r="M1559" s="34"/>
      <c r="N1559" s="34"/>
      <c r="AB1559" s="25"/>
      <c r="AC1559" s="25"/>
      <c r="AD1559" s="25"/>
      <c r="AE1559" s="25"/>
    </row>
    <row r="1560" spans="13:31" x14ac:dyDescent="0.2">
      <c r="M1560" s="34"/>
      <c r="N1560" s="34"/>
      <c r="AB1560" s="25"/>
      <c r="AC1560" s="25"/>
      <c r="AD1560" s="25"/>
      <c r="AE1560" s="25"/>
    </row>
    <row r="1561" spans="13:31" x14ac:dyDescent="0.2">
      <c r="M1561" s="34"/>
      <c r="N1561" s="34"/>
      <c r="AB1561" s="25"/>
      <c r="AC1561" s="25"/>
      <c r="AD1561" s="25"/>
      <c r="AE1561" s="25"/>
    </row>
    <row r="1562" spans="13:31" x14ac:dyDescent="0.2">
      <c r="M1562" s="34"/>
      <c r="N1562" s="34"/>
      <c r="AB1562" s="25"/>
      <c r="AC1562" s="25"/>
      <c r="AD1562" s="25"/>
      <c r="AE1562" s="25"/>
    </row>
    <row r="1563" spans="13:31" x14ac:dyDescent="0.2">
      <c r="M1563" s="34"/>
      <c r="N1563" s="34"/>
      <c r="AB1563" s="25"/>
      <c r="AC1563" s="25"/>
      <c r="AD1563" s="25"/>
      <c r="AE1563" s="25"/>
    </row>
    <row r="1564" spans="13:31" x14ac:dyDescent="0.2">
      <c r="M1564" s="34"/>
      <c r="N1564" s="34"/>
      <c r="AB1564" s="25"/>
      <c r="AC1564" s="25"/>
      <c r="AD1564" s="25"/>
      <c r="AE1564" s="25"/>
    </row>
    <row r="1565" spans="13:31" x14ac:dyDescent="0.2">
      <c r="M1565" s="34"/>
      <c r="N1565" s="34"/>
      <c r="AB1565" s="25"/>
      <c r="AC1565" s="25"/>
      <c r="AD1565" s="25"/>
      <c r="AE1565" s="25"/>
    </row>
    <row r="1566" spans="13:31" x14ac:dyDescent="0.2">
      <c r="M1566" s="34"/>
      <c r="N1566" s="34"/>
      <c r="AB1566" s="25"/>
      <c r="AC1566" s="25"/>
      <c r="AD1566" s="25"/>
      <c r="AE1566" s="25"/>
    </row>
    <row r="1567" spans="13:31" x14ac:dyDescent="0.2">
      <c r="M1567" s="34"/>
      <c r="N1567" s="34"/>
      <c r="AB1567" s="25"/>
      <c r="AC1567" s="25"/>
      <c r="AD1567" s="25"/>
      <c r="AE1567" s="25"/>
    </row>
    <row r="1568" spans="13:31" x14ac:dyDescent="0.2">
      <c r="M1568" s="34"/>
      <c r="N1568" s="34"/>
      <c r="AB1568" s="25"/>
      <c r="AC1568" s="25"/>
      <c r="AD1568" s="25"/>
      <c r="AE1568" s="25"/>
    </row>
    <row r="1569" spans="13:31" x14ac:dyDescent="0.2">
      <c r="M1569" s="34"/>
      <c r="N1569" s="34"/>
      <c r="AB1569" s="25"/>
      <c r="AC1569" s="25"/>
      <c r="AD1569" s="25"/>
      <c r="AE1569" s="25"/>
    </row>
    <row r="1570" spans="13:31" x14ac:dyDescent="0.2">
      <c r="M1570" s="34"/>
      <c r="N1570" s="34"/>
      <c r="AB1570" s="25"/>
      <c r="AC1570" s="25"/>
      <c r="AD1570" s="25"/>
      <c r="AE1570" s="25"/>
    </row>
    <row r="1571" spans="13:31" x14ac:dyDescent="0.2">
      <c r="M1571" s="34"/>
      <c r="N1571" s="34"/>
      <c r="AB1571" s="25"/>
      <c r="AC1571" s="25"/>
      <c r="AD1571" s="25"/>
      <c r="AE1571" s="25"/>
    </row>
    <row r="1572" spans="13:31" x14ac:dyDescent="0.2">
      <c r="M1572" s="34"/>
      <c r="N1572" s="34"/>
      <c r="AB1572" s="25"/>
      <c r="AC1572" s="25"/>
      <c r="AD1572" s="25"/>
      <c r="AE1572" s="25"/>
    </row>
    <row r="1573" spans="13:31" x14ac:dyDescent="0.2">
      <c r="M1573" s="34"/>
      <c r="N1573" s="34"/>
      <c r="AB1573" s="25"/>
      <c r="AC1573" s="25"/>
      <c r="AD1573" s="25"/>
      <c r="AE1573" s="25"/>
    </row>
    <row r="1574" spans="13:31" x14ac:dyDescent="0.2">
      <c r="M1574" s="34"/>
      <c r="N1574" s="34"/>
      <c r="AB1574" s="25"/>
      <c r="AC1574" s="25"/>
      <c r="AD1574" s="25"/>
      <c r="AE1574" s="25"/>
    </row>
    <row r="1575" spans="13:31" x14ac:dyDescent="0.2">
      <c r="M1575" s="34"/>
      <c r="N1575" s="34"/>
      <c r="AB1575" s="25"/>
      <c r="AC1575" s="25"/>
      <c r="AD1575" s="25"/>
      <c r="AE1575" s="25"/>
    </row>
    <row r="1576" spans="13:31" x14ac:dyDescent="0.2">
      <c r="M1576" s="34"/>
      <c r="N1576" s="34"/>
      <c r="AB1576" s="25"/>
      <c r="AC1576" s="25"/>
      <c r="AD1576" s="25"/>
      <c r="AE1576" s="25"/>
    </row>
    <row r="1577" spans="13:31" x14ac:dyDescent="0.2">
      <c r="M1577" s="34"/>
      <c r="N1577" s="34"/>
      <c r="AB1577" s="25"/>
      <c r="AC1577" s="25"/>
      <c r="AD1577" s="25"/>
      <c r="AE1577" s="25"/>
    </row>
    <row r="1578" spans="13:31" x14ac:dyDescent="0.2">
      <c r="M1578" s="34"/>
      <c r="N1578" s="34"/>
      <c r="AB1578" s="25"/>
      <c r="AC1578" s="25"/>
      <c r="AD1578" s="25"/>
      <c r="AE1578" s="25"/>
    </row>
    <row r="1579" spans="13:31" x14ac:dyDescent="0.2">
      <c r="M1579" s="34"/>
      <c r="N1579" s="34"/>
      <c r="AB1579" s="25"/>
      <c r="AC1579" s="25"/>
      <c r="AD1579" s="25"/>
      <c r="AE1579" s="25"/>
    </row>
    <row r="1580" spans="13:31" x14ac:dyDescent="0.2">
      <c r="M1580" s="34"/>
      <c r="N1580" s="34"/>
      <c r="AB1580" s="25"/>
      <c r="AC1580" s="25"/>
      <c r="AD1580" s="25"/>
      <c r="AE1580" s="25"/>
    </row>
    <row r="1581" spans="13:31" x14ac:dyDescent="0.2">
      <c r="M1581" s="34"/>
      <c r="N1581" s="34"/>
      <c r="AB1581" s="25"/>
      <c r="AC1581" s="25"/>
      <c r="AD1581" s="25"/>
      <c r="AE1581" s="25"/>
    </row>
    <row r="1582" spans="13:31" x14ac:dyDescent="0.2">
      <c r="M1582" s="34"/>
      <c r="N1582" s="34"/>
      <c r="AB1582" s="25"/>
      <c r="AC1582" s="25"/>
      <c r="AD1582" s="25"/>
      <c r="AE1582" s="25"/>
    </row>
    <row r="1583" spans="13:31" x14ac:dyDescent="0.2">
      <c r="M1583" s="34"/>
      <c r="N1583" s="34"/>
      <c r="AB1583" s="25"/>
      <c r="AC1583" s="25"/>
      <c r="AD1583" s="25"/>
      <c r="AE1583" s="25"/>
    </row>
    <row r="1584" spans="13:31" x14ac:dyDescent="0.2">
      <c r="M1584" s="34"/>
      <c r="N1584" s="34"/>
      <c r="AB1584" s="25"/>
      <c r="AC1584" s="25"/>
      <c r="AD1584" s="25"/>
      <c r="AE1584" s="25"/>
    </row>
    <row r="1585" spans="13:31" x14ac:dyDescent="0.2">
      <c r="M1585" s="34"/>
      <c r="N1585" s="34"/>
      <c r="AB1585" s="25"/>
      <c r="AC1585" s="25"/>
      <c r="AD1585" s="25"/>
      <c r="AE1585" s="25"/>
    </row>
    <row r="1586" spans="13:31" x14ac:dyDescent="0.2">
      <c r="M1586" s="34"/>
      <c r="N1586" s="34"/>
      <c r="AB1586" s="25"/>
      <c r="AC1586" s="25"/>
      <c r="AD1586" s="25"/>
      <c r="AE1586" s="25"/>
    </row>
    <row r="1587" spans="13:31" x14ac:dyDescent="0.2">
      <c r="M1587" s="34"/>
      <c r="N1587" s="34"/>
      <c r="AB1587" s="25"/>
      <c r="AC1587" s="25"/>
      <c r="AD1587" s="25"/>
      <c r="AE1587" s="25"/>
    </row>
    <row r="1588" spans="13:31" x14ac:dyDescent="0.2">
      <c r="M1588" s="34"/>
      <c r="N1588" s="34"/>
      <c r="AB1588" s="25"/>
      <c r="AC1588" s="25"/>
      <c r="AD1588" s="25"/>
      <c r="AE1588" s="25"/>
    </row>
    <row r="1589" spans="13:31" x14ac:dyDescent="0.2">
      <c r="M1589" s="34"/>
      <c r="N1589" s="34"/>
      <c r="AB1589" s="25"/>
      <c r="AC1589" s="25"/>
      <c r="AD1589" s="25"/>
      <c r="AE1589" s="25"/>
    </row>
    <row r="1590" spans="13:31" x14ac:dyDescent="0.2">
      <c r="M1590" s="34"/>
      <c r="N1590" s="34"/>
      <c r="AB1590" s="25"/>
      <c r="AC1590" s="25"/>
      <c r="AD1590" s="25"/>
      <c r="AE1590" s="25"/>
    </row>
    <row r="1591" spans="13:31" x14ac:dyDescent="0.2">
      <c r="M1591" s="34"/>
      <c r="N1591" s="34"/>
      <c r="AB1591" s="25"/>
      <c r="AC1591" s="25"/>
      <c r="AD1591" s="25"/>
      <c r="AE1591" s="25"/>
    </row>
    <row r="1592" spans="13:31" x14ac:dyDescent="0.2">
      <c r="M1592" s="34"/>
      <c r="N1592" s="34"/>
      <c r="AB1592" s="25"/>
      <c r="AC1592" s="25"/>
      <c r="AD1592" s="25"/>
      <c r="AE1592" s="25"/>
    </row>
    <row r="1593" spans="13:31" x14ac:dyDescent="0.2">
      <c r="M1593" s="34"/>
      <c r="N1593" s="34"/>
      <c r="AB1593" s="25"/>
      <c r="AC1593" s="25"/>
      <c r="AD1593" s="25"/>
      <c r="AE1593" s="25"/>
    </row>
    <row r="1594" spans="13:31" x14ac:dyDescent="0.2">
      <c r="M1594" s="34"/>
      <c r="N1594" s="34"/>
      <c r="AB1594" s="25"/>
      <c r="AC1594" s="25"/>
      <c r="AD1594" s="25"/>
      <c r="AE1594" s="25"/>
    </row>
    <row r="1595" spans="13:31" x14ac:dyDescent="0.2">
      <c r="M1595" s="34"/>
      <c r="N1595" s="34"/>
      <c r="AB1595" s="25"/>
      <c r="AC1595" s="25"/>
      <c r="AD1595" s="25"/>
      <c r="AE1595" s="25"/>
    </row>
    <row r="1596" spans="13:31" x14ac:dyDescent="0.2">
      <c r="M1596" s="34"/>
      <c r="N1596" s="34"/>
      <c r="AB1596" s="25"/>
      <c r="AC1596" s="25"/>
      <c r="AD1596" s="25"/>
      <c r="AE1596" s="25"/>
    </row>
    <row r="1597" spans="13:31" x14ac:dyDescent="0.2">
      <c r="M1597" s="34"/>
      <c r="N1597" s="34"/>
      <c r="AB1597" s="25"/>
      <c r="AC1597" s="25"/>
      <c r="AD1597" s="25"/>
      <c r="AE1597" s="25"/>
    </row>
    <row r="1598" spans="13:31" x14ac:dyDescent="0.2">
      <c r="M1598" s="34"/>
      <c r="N1598" s="34"/>
      <c r="AB1598" s="25"/>
      <c r="AC1598" s="25"/>
      <c r="AD1598" s="25"/>
      <c r="AE1598" s="25"/>
    </row>
    <row r="1599" spans="13:31" x14ac:dyDescent="0.2">
      <c r="M1599" s="34"/>
      <c r="N1599" s="34"/>
      <c r="AB1599" s="25"/>
      <c r="AC1599" s="25"/>
      <c r="AD1599" s="25"/>
      <c r="AE1599" s="25"/>
    </row>
    <row r="1600" spans="13:31" x14ac:dyDescent="0.2">
      <c r="M1600" s="34"/>
      <c r="N1600" s="34"/>
      <c r="AB1600" s="25"/>
      <c r="AC1600" s="25"/>
      <c r="AD1600" s="25"/>
      <c r="AE1600" s="25"/>
    </row>
    <row r="1601" spans="13:31" x14ac:dyDescent="0.2">
      <c r="M1601" s="34"/>
      <c r="N1601" s="34"/>
      <c r="AB1601" s="25"/>
      <c r="AC1601" s="25"/>
      <c r="AD1601" s="25"/>
      <c r="AE1601" s="25"/>
    </row>
    <row r="1602" spans="13:31" x14ac:dyDescent="0.2">
      <c r="M1602" s="34"/>
      <c r="N1602" s="34"/>
      <c r="AB1602" s="25"/>
      <c r="AC1602" s="25"/>
      <c r="AD1602" s="25"/>
      <c r="AE1602" s="25"/>
    </row>
    <row r="1603" spans="13:31" x14ac:dyDescent="0.2">
      <c r="M1603" s="34"/>
      <c r="N1603" s="34"/>
      <c r="AB1603" s="25"/>
      <c r="AC1603" s="25"/>
      <c r="AD1603" s="25"/>
      <c r="AE1603" s="25"/>
    </row>
    <row r="1604" spans="13:31" x14ac:dyDescent="0.2">
      <c r="M1604" s="34"/>
      <c r="N1604" s="34"/>
      <c r="AB1604" s="25"/>
      <c r="AC1604" s="25"/>
      <c r="AD1604" s="25"/>
      <c r="AE1604" s="25"/>
    </row>
    <row r="1605" spans="13:31" x14ac:dyDescent="0.2">
      <c r="M1605" s="34"/>
      <c r="N1605" s="34"/>
      <c r="AB1605" s="25"/>
      <c r="AC1605" s="25"/>
      <c r="AD1605" s="25"/>
      <c r="AE1605" s="25"/>
    </row>
    <row r="1606" spans="13:31" x14ac:dyDescent="0.2">
      <c r="M1606" s="34"/>
      <c r="N1606" s="34"/>
      <c r="AB1606" s="25"/>
      <c r="AC1606" s="25"/>
      <c r="AD1606" s="25"/>
      <c r="AE1606" s="25"/>
    </row>
    <row r="1607" spans="13:31" x14ac:dyDescent="0.2">
      <c r="M1607" s="34"/>
      <c r="N1607" s="34"/>
      <c r="AB1607" s="25"/>
      <c r="AC1607" s="25"/>
      <c r="AD1607" s="25"/>
      <c r="AE1607" s="25"/>
    </row>
    <row r="1608" spans="13:31" x14ac:dyDescent="0.2">
      <c r="M1608" s="34"/>
      <c r="N1608" s="34"/>
      <c r="AB1608" s="25"/>
      <c r="AC1608" s="25"/>
      <c r="AD1608" s="25"/>
      <c r="AE1608" s="25"/>
    </row>
    <row r="1609" spans="13:31" x14ac:dyDescent="0.2">
      <c r="M1609" s="34"/>
      <c r="N1609" s="34"/>
      <c r="AB1609" s="25"/>
      <c r="AC1609" s="25"/>
      <c r="AD1609" s="25"/>
      <c r="AE1609" s="25"/>
    </row>
    <row r="1610" spans="13:31" x14ac:dyDescent="0.2">
      <c r="M1610" s="34"/>
      <c r="N1610" s="34"/>
      <c r="AB1610" s="25"/>
      <c r="AC1610" s="25"/>
      <c r="AD1610" s="25"/>
      <c r="AE1610" s="25"/>
    </row>
    <row r="1611" spans="13:31" x14ac:dyDescent="0.2">
      <c r="M1611" s="34"/>
      <c r="N1611" s="34"/>
      <c r="AB1611" s="25"/>
      <c r="AC1611" s="25"/>
      <c r="AD1611" s="25"/>
      <c r="AE1611" s="25"/>
    </row>
    <row r="1612" spans="13:31" x14ac:dyDescent="0.2">
      <c r="M1612" s="34"/>
      <c r="N1612" s="34"/>
      <c r="AB1612" s="25"/>
      <c r="AC1612" s="25"/>
      <c r="AD1612" s="25"/>
      <c r="AE1612" s="25"/>
    </row>
    <row r="1613" spans="13:31" x14ac:dyDescent="0.2">
      <c r="M1613" s="34"/>
      <c r="N1613" s="34"/>
      <c r="AB1613" s="25"/>
      <c r="AC1613" s="25"/>
      <c r="AD1613" s="25"/>
      <c r="AE1613" s="25"/>
    </row>
    <row r="1614" spans="13:31" x14ac:dyDescent="0.2">
      <c r="M1614" s="34"/>
      <c r="N1614" s="34"/>
      <c r="AB1614" s="25"/>
      <c r="AC1614" s="25"/>
      <c r="AD1614" s="25"/>
      <c r="AE1614" s="25"/>
    </row>
    <row r="1615" spans="13:31" x14ac:dyDescent="0.2">
      <c r="M1615" s="34"/>
      <c r="N1615" s="34"/>
      <c r="AB1615" s="25"/>
      <c r="AC1615" s="25"/>
      <c r="AD1615" s="25"/>
      <c r="AE1615" s="25"/>
    </row>
    <row r="1616" spans="13:31" x14ac:dyDescent="0.2">
      <c r="M1616" s="34"/>
      <c r="N1616" s="34"/>
      <c r="AB1616" s="25"/>
      <c r="AC1616" s="25"/>
      <c r="AD1616" s="25"/>
      <c r="AE1616" s="25"/>
    </row>
    <row r="1617" spans="13:31" x14ac:dyDescent="0.2">
      <c r="M1617" s="34"/>
      <c r="N1617" s="34"/>
      <c r="AB1617" s="25"/>
      <c r="AC1617" s="25"/>
      <c r="AD1617" s="25"/>
      <c r="AE1617" s="25"/>
    </row>
    <row r="1618" spans="13:31" x14ac:dyDescent="0.2">
      <c r="M1618" s="34"/>
      <c r="N1618" s="34"/>
      <c r="AB1618" s="25"/>
      <c r="AC1618" s="25"/>
      <c r="AD1618" s="25"/>
      <c r="AE1618" s="25"/>
    </row>
    <row r="1619" spans="13:31" x14ac:dyDescent="0.2">
      <c r="M1619" s="34"/>
      <c r="N1619" s="34"/>
      <c r="AB1619" s="25"/>
      <c r="AC1619" s="25"/>
      <c r="AD1619" s="25"/>
      <c r="AE1619" s="25"/>
    </row>
    <row r="1620" spans="13:31" x14ac:dyDescent="0.2">
      <c r="M1620" s="34"/>
      <c r="N1620" s="34"/>
      <c r="AB1620" s="25"/>
      <c r="AC1620" s="25"/>
      <c r="AD1620" s="25"/>
      <c r="AE1620" s="25"/>
    </row>
    <row r="1621" spans="13:31" x14ac:dyDescent="0.2">
      <c r="M1621" s="34"/>
      <c r="N1621" s="34"/>
      <c r="AB1621" s="25"/>
      <c r="AC1621" s="25"/>
      <c r="AD1621" s="25"/>
      <c r="AE1621" s="25"/>
    </row>
    <row r="1622" spans="13:31" x14ac:dyDescent="0.2">
      <c r="M1622" s="34"/>
      <c r="N1622" s="34"/>
      <c r="AB1622" s="25"/>
      <c r="AC1622" s="25"/>
      <c r="AD1622" s="25"/>
      <c r="AE1622" s="25"/>
    </row>
    <row r="1623" spans="13:31" x14ac:dyDescent="0.2">
      <c r="M1623" s="34"/>
      <c r="N1623" s="34"/>
      <c r="AB1623" s="25"/>
      <c r="AC1623" s="25"/>
      <c r="AD1623" s="25"/>
      <c r="AE1623" s="25"/>
    </row>
    <row r="1624" spans="13:31" x14ac:dyDescent="0.2">
      <c r="M1624" s="34"/>
      <c r="N1624" s="34"/>
      <c r="AB1624" s="25"/>
      <c r="AC1624" s="25"/>
      <c r="AD1624" s="25"/>
      <c r="AE1624" s="25"/>
    </row>
    <row r="1625" spans="13:31" x14ac:dyDescent="0.2">
      <c r="M1625" s="34"/>
      <c r="N1625" s="34"/>
      <c r="AB1625" s="25"/>
      <c r="AC1625" s="25"/>
      <c r="AD1625" s="25"/>
      <c r="AE1625" s="25"/>
    </row>
    <row r="1626" spans="13:31" x14ac:dyDescent="0.2">
      <c r="M1626" s="34"/>
      <c r="N1626" s="34"/>
      <c r="AB1626" s="25"/>
      <c r="AC1626" s="25"/>
      <c r="AD1626" s="25"/>
      <c r="AE1626" s="25"/>
    </row>
    <row r="1627" spans="13:31" x14ac:dyDescent="0.2">
      <c r="M1627" s="34"/>
      <c r="N1627" s="34"/>
      <c r="AB1627" s="25"/>
      <c r="AC1627" s="25"/>
      <c r="AD1627" s="25"/>
      <c r="AE1627" s="25"/>
    </row>
    <row r="1628" spans="13:31" x14ac:dyDescent="0.2">
      <c r="M1628" s="34"/>
      <c r="N1628" s="34"/>
      <c r="AB1628" s="25"/>
      <c r="AC1628" s="25"/>
      <c r="AD1628" s="25"/>
      <c r="AE1628" s="25"/>
    </row>
    <row r="1629" spans="13:31" x14ac:dyDescent="0.2">
      <c r="M1629" s="34"/>
      <c r="N1629" s="34"/>
      <c r="AB1629" s="25"/>
      <c r="AC1629" s="25"/>
      <c r="AD1629" s="25"/>
      <c r="AE1629" s="25"/>
    </row>
    <row r="1630" spans="13:31" x14ac:dyDescent="0.2">
      <c r="M1630" s="34"/>
      <c r="N1630" s="34"/>
      <c r="AB1630" s="25"/>
      <c r="AC1630" s="25"/>
      <c r="AD1630" s="25"/>
      <c r="AE1630" s="25"/>
    </row>
    <row r="1631" spans="13:31" x14ac:dyDescent="0.2">
      <c r="M1631" s="34"/>
      <c r="N1631" s="34"/>
      <c r="AB1631" s="25"/>
      <c r="AC1631" s="25"/>
      <c r="AD1631" s="25"/>
      <c r="AE1631" s="25"/>
    </row>
    <row r="1632" spans="13:31" x14ac:dyDescent="0.2">
      <c r="M1632" s="34"/>
      <c r="N1632" s="34"/>
      <c r="AB1632" s="25"/>
      <c r="AC1632" s="25"/>
      <c r="AD1632" s="25"/>
      <c r="AE1632" s="25"/>
    </row>
    <row r="1633" spans="13:31" x14ac:dyDescent="0.2">
      <c r="M1633" s="34"/>
      <c r="N1633" s="34"/>
      <c r="AB1633" s="25"/>
      <c r="AC1633" s="25"/>
      <c r="AD1633" s="25"/>
      <c r="AE1633" s="25"/>
    </row>
    <row r="1634" spans="13:31" x14ac:dyDescent="0.2">
      <c r="M1634" s="34"/>
      <c r="N1634" s="34"/>
      <c r="AB1634" s="25"/>
      <c r="AC1634" s="25"/>
      <c r="AD1634" s="25"/>
      <c r="AE1634" s="25"/>
    </row>
    <row r="1635" spans="13:31" x14ac:dyDescent="0.2">
      <c r="M1635" s="34"/>
      <c r="N1635" s="34"/>
      <c r="AB1635" s="25"/>
      <c r="AC1635" s="25"/>
      <c r="AD1635" s="25"/>
      <c r="AE1635" s="25"/>
    </row>
    <row r="1636" spans="13:31" x14ac:dyDescent="0.2">
      <c r="M1636" s="34"/>
      <c r="N1636" s="34"/>
      <c r="AB1636" s="25"/>
      <c r="AC1636" s="25"/>
      <c r="AD1636" s="25"/>
      <c r="AE1636" s="25"/>
    </row>
    <row r="1637" spans="13:31" x14ac:dyDescent="0.2">
      <c r="M1637" s="34"/>
      <c r="N1637" s="34"/>
      <c r="AB1637" s="25"/>
      <c r="AC1637" s="25"/>
      <c r="AD1637" s="25"/>
      <c r="AE1637" s="25"/>
    </row>
    <row r="1638" spans="13:31" x14ac:dyDescent="0.2">
      <c r="M1638" s="34"/>
      <c r="N1638" s="34"/>
      <c r="AB1638" s="25"/>
      <c r="AC1638" s="25"/>
      <c r="AD1638" s="25"/>
      <c r="AE1638" s="25"/>
    </row>
    <row r="1639" spans="13:31" x14ac:dyDescent="0.2">
      <c r="M1639" s="34"/>
      <c r="N1639" s="34"/>
      <c r="AB1639" s="25"/>
      <c r="AC1639" s="25"/>
      <c r="AD1639" s="25"/>
      <c r="AE1639" s="25"/>
    </row>
    <row r="1640" spans="13:31" x14ac:dyDescent="0.2">
      <c r="M1640" s="34"/>
      <c r="N1640" s="34"/>
      <c r="AB1640" s="25"/>
      <c r="AC1640" s="25"/>
      <c r="AD1640" s="25"/>
      <c r="AE1640" s="25"/>
    </row>
    <row r="1641" spans="13:31" x14ac:dyDescent="0.2">
      <c r="M1641" s="34"/>
      <c r="N1641" s="34"/>
      <c r="AB1641" s="25"/>
      <c r="AC1641" s="25"/>
      <c r="AD1641" s="25"/>
      <c r="AE1641" s="25"/>
    </row>
    <row r="1642" spans="13:31" x14ac:dyDescent="0.2">
      <c r="M1642" s="34"/>
      <c r="N1642" s="34"/>
      <c r="AB1642" s="25"/>
      <c r="AC1642" s="25"/>
      <c r="AD1642" s="25"/>
      <c r="AE1642" s="25"/>
    </row>
    <row r="1643" spans="13:31" x14ac:dyDescent="0.2">
      <c r="M1643" s="34"/>
      <c r="N1643" s="34"/>
      <c r="AB1643" s="25"/>
      <c r="AC1643" s="25"/>
      <c r="AD1643" s="25"/>
      <c r="AE1643" s="25"/>
    </row>
    <row r="1644" spans="13:31" x14ac:dyDescent="0.2">
      <c r="M1644" s="34"/>
      <c r="N1644" s="34"/>
      <c r="AB1644" s="25"/>
      <c r="AC1644" s="25"/>
      <c r="AD1644" s="25"/>
      <c r="AE1644" s="25"/>
    </row>
    <row r="1645" spans="13:31" x14ac:dyDescent="0.2">
      <c r="M1645" s="34"/>
      <c r="N1645" s="34"/>
      <c r="AB1645" s="25"/>
      <c r="AC1645" s="25"/>
      <c r="AD1645" s="25"/>
      <c r="AE1645" s="25"/>
    </row>
    <row r="1646" spans="13:31" x14ac:dyDescent="0.2">
      <c r="M1646" s="34"/>
      <c r="N1646" s="34"/>
      <c r="AB1646" s="25"/>
      <c r="AC1646" s="25"/>
      <c r="AD1646" s="25"/>
      <c r="AE1646" s="25"/>
    </row>
    <row r="1647" spans="13:31" x14ac:dyDescent="0.2">
      <c r="M1647" s="34"/>
      <c r="N1647" s="34"/>
      <c r="AB1647" s="25"/>
      <c r="AC1647" s="25"/>
      <c r="AD1647" s="25"/>
      <c r="AE1647" s="25"/>
    </row>
    <row r="1648" spans="13:31" x14ac:dyDescent="0.2">
      <c r="M1648" s="34"/>
      <c r="N1648" s="34"/>
      <c r="AB1648" s="25"/>
      <c r="AC1648" s="25"/>
      <c r="AD1648" s="25"/>
      <c r="AE1648" s="25"/>
    </row>
    <row r="1649" spans="13:31" x14ac:dyDescent="0.2">
      <c r="M1649" s="34"/>
      <c r="N1649" s="34"/>
      <c r="AB1649" s="25"/>
      <c r="AC1649" s="25"/>
      <c r="AD1649" s="25"/>
      <c r="AE1649" s="25"/>
    </row>
    <row r="1650" spans="13:31" x14ac:dyDescent="0.2">
      <c r="M1650" s="34"/>
      <c r="N1650" s="34"/>
      <c r="AB1650" s="25"/>
      <c r="AC1650" s="25"/>
      <c r="AD1650" s="25"/>
      <c r="AE1650" s="25"/>
    </row>
    <row r="1651" spans="13:31" x14ac:dyDescent="0.2">
      <c r="M1651" s="34"/>
      <c r="N1651" s="34"/>
      <c r="AB1651" s="25"/>
      <c r="AC1651" s="25"/>
      <c r="AD1651" s="25"/>
      <c r="AE1651" s="25"/>
    </row>
    <row r="1652" spans="13:31" x14ac:dyDescent="0.2">
      <c r="M1652" s="34"/>
      <c r="N1652" s="34"/>
      <c r="AB1652" s="25"/>
      <c r="AC1652" s="25"/>
      <c r="AD1652" s="25"/>
      <c r="AE1652" s="25"/>
    </row>
    <row r="1653" spans="13:31" x14ac:dyDescent="0.2">
      <c r="M1653" s="34"/>
      <c r="N1653" s="34"/>
      <c r="AB1653" s="25"/>
      <c r="AC1653" s="25"/>
      <c r="AD1653" s="25"/>
      <c r="AE1653" s="25"/>
    </row>
    <row r="1654" spans="13:31" x14ac:dyDescent="0.2">
      <c r="M1654" s="34"/>
      <c r="N1654" s="34"/>
      <c r="AB1654" s="25"/>
      <c r="AC1654" s="25"/>
      <c r="AD1654" s="25"/>
      <c r="AE1654" s="25"/>
    </row>
    <row r="1655" spans="13:31" x14ac:dyDescent="0.2">
      <c r="M1655" s="34"/>
      <c r="N1655" s="34"/>
      <c r="AB1655" s="25"/>
      <c r="AC1655" s="25"/>
      <c r="AD1655" s="25"/>
      <c r="AE1655" s="25"/>
    </row>
    <row r="1656" spans="13:31" x14ac:dyDescent="0.2">
      <c r="M1656" s="34"/>
      <c r="N1656" s="34"/>
      <c r="AB1656" s="25"/>
      <c r="AC1656" s="25"/>
      <c r="AD1656" s="25"/>
      <c r="AE1656" s="25"/>
    </row>
    <row r="1657" spans="13:31" x14ac:dyDescent="0.2">
      <c r="M1657" s="34"/>
      <c r="N1657" s="34"/>
      <c r="AB1657" s="25"/>
      <c r="AC1657" s="25"/>
      <c r="AD1657" s="25"/>
      <c r="AE1657" s="25"/>
    </row>
    <row r="1658" spans="13:31" x14ac:dyDescent="0.2">
      <c r="M1658" s="34"/>
      <c r="N1658" s="34"/>
      <c r="AB1658" s="25"/>
      <c r="AC1658" s="25"/>
      <c r="AD1658" s="25"/>
      <c r="AE1658" s="25"/>
    </row>
    <row r="1659" spans="13:31" x14ac:dyDescent="0.2">
      <c r="M1659" s="34"/>
      <c r="N1659" s="34"/>
      <c r="AB1659" s="25"/>
      <c r="AC1659" s="25"/>
      <c r="AD1659" s="25"/>
      <c r="AE1659" s="25"/>
    </row>
    <row r="1660" spans="13:31" x14ac:dyDescent="0.2">
      <c r="M1660" s="34"/>
      <c r="N1660" s="34"/>
      <c r="AB1660" s="25"/>
      <c r="AC1660" s="25"/>
      <c r="AD1660" s="25"/>
      <c r="AE1660" s="25"/>
    </row>
    <row r="1661" spans="13:31" x14ac:dyDescent="0.2">
      <c r="M1661" s="34"/>
      <c r="N1661" s="34"/>
      <c r="AB1661" s="25"/>
      <c r="AC1661" s="25"/>
      <c r="AD1661" s="25"/>
      <c r="AE1661" s="25"/>
    </row>
    <row r="1662" spans="13:31" x14ac:dyDescent="0.2">
      <c r="M1662" s="34"/>
      <c r="N1662" s="34"/>
      <c r="AB1662" s="25"/>
      <c r="AC1662" s="25"/>
      <c r="AD1662" s="25"/>
      <c r="AE1662" s="25"/>
    </row>
    <row r="1663" spans="13:31" x14ac:dyDescent="0.2">
      <c r="M1663" s="34"/>
      <c r="N1663" s="34"/>
      <c r="AB1663" s="25"/>
      <c r="AC1663" s="25"/>
      <c r="AD1663" s="25"/>
      <c r="AE1663" s="25"/>
    </row>
    <row r="1664" spans="13:31" x14ac:dyDescent="0.2">
      <c r="M1664" s="34"/>
      <c r="N1664" s="34"/>
      <c r="AB1664" s="25"/>
      <c r="AC1664" s="25"/>
      <c r="AD1664" s="25"/>
      <c r="AE1664" s="25"/>
    </row>
    <row r="1665" spans="13:31" x14ac:dyDescent="0.2">
      <c r="M1665" s="34"/>
      <c r="N1665" s="34"/>
      <c r="AB1665" s="25"/>
      <c r="AC1665" s="25"/>
      <c r="AD1665" s="25"/>
      <c r="AE1665" s="25"/>
    </row>
    <row r="1666" spans="13:31" x14ac:dyDescent="0.2">
      <c r="M1666" s="34"/>
      <c r="N1666" s="34"/>
      <c r="AB1666" s="25"/>
      <c r="AC1666" s="25"/>
      <c r="AD1666" s="25"/>
      <c r="AE1666" s="25"/>
    </row>
    <row r="1667" spans="13:31" x14ac:dyDescent="0.2">
      <c r="M1667" s="34"/>
      <c r="N1667" s="34"/>
      <c r="AB1667" s="25"/>
      <c r="AC1667" s="25"/>
      <c r="AD1667" s="25"/>
      <c r="AE1667" s="25"/>
    </row>
    <row r="1668" spans="13:31" x14ac:dyDescent="0.2">
      <c r="M1668" s="34"/>
      <c r="N1668" s="34"/>
      <c r="AB1668" s="25"/>
      <c r="AC1668" s="25"/>
      <c r="AD1668" s="25"/>
      <c r="AE1668" s="25"/>
    </row>
    <row r="1669" spans="13:31" x14ac:dyDescent="0.2">
      <c r="M1669" s="34"/>
      <c r="N1669" s="34"/>
      <c r="AB1669" s="25"/>
      <c r="AC1669" s="25"/>
      <c r="AD1669" s="25"/>
      <c r="AE1669" s="25"/>
    </row>
    <row r="1670" spans="13:31" x14ac:dyDescent="0.2">
      <c r="M1670" s="34"/>
      <c r="N1670" s="34"/>
      <c r="AB1670" s="25"/>
      <c r="AC1670" s="25"/>
      <c r="AD1670" s="25"/>
      <c r="AE1670" s="25"/>
    </row>
    <row r="1671" spans="13:31" x14ac:dyDescent="0.2">
      <c r="M1671" s="34"/>
      <c r="N1671" s="34"/>
      <c r="AB1671" s="25"/>
      <c r="AC1671" s="25"/>
      <c r="AD1671" s="25"/>
      <c r="AE1671" s="25"/>
    </row>
    <row r="1672" spans="13:31" x14ac:dyDescent="0.2">
      <c r="M1672" s="34"/>
      <c r="N1672" s="34"/>
      <c r="AB1672" s="25"/>
      <c r="AC1672" s="25"/>
      <c r="AD1672" s="25"/>
      <c r="AE1672" s="25"/>
    </row>
    <row r="1673" spans="13:31" x14ac:dyDescent="0.2">
      <c r="M1673" s="34"/>
      <c r="N1673" s="34"/>
      <c r="AB1673" s="25"/>
      <c r="AC1673" s="25"/>
      <c r="AD1673" s="25"/>
      <c r="AE1673" s="25"/>
    </row>
    <row r="1674" spans="13:31" x14ac:dyDescent="0.2">
      <c r="M1674" s="34"/>
      <c r="N1674" s="34"/>
      <c r="AB1674" s="25"/>
      <c r="AC1674" s="25"/>
      <c r="AD1674" s="25"/>
      <c r="AE1674" s="25"/>
    </row>
    <row r="1675" spans="13:31" x14ac:dyDescent="0.2">
      <c r="M1675" s="34"/>
      <c r="N1675" s="34"/>
      <c r="AB1675" s="25"/>
      <c r="AC1675" s="25"/>
      <c r="AD1675" s="25"/>
      <c r="AE1675" s="25"/>
    </row>
    <row r="1676" spans="13:31" x14ac:dyDescent="0.2">
      <c r="M1676" s="34"/>
      <c r="N1676" s="34"/>
      <c r="AB1676" s="25"/>
      <c r="AC1676" s="25"/>
      <c r="AD1676" s="25"/>
      <c r="AE1676" s="25"/>
    </row>
    <row r="1677" spans="13:31" x14ac:dyDescent="0.2">
      <c r="M1677" s="34"/>
      <c r="N1677" s="34"/>
      <c r="AB1677" s="25"/>
      <c r="AC1677" s="25"/>
      <c r="AD1677" s="25"/>
      <c r="AE1677" s="25"/>
    </row>
    <row r="1678" spans="13:31" x14ac:dyDescent="0.2">
      <c r="M1678" s="34"/>
      <c r="N1678" s="34"/>
      <c r="AB1678" s="25"/>
      <c r="AC1678" s="25"/>
      <c r="AD1678" s="25"/>
      <c r="AE1678" s="25"/>
    </row>
    <row r="1679" spans="13:31" x14ac:dyDescent="0.2">
      <c r="M1679" s="34"/>
      <c r="N1679" s="34"/>
      <c r="AB1679" s="25"/>
      <c r="AC1679" s="25"/>
      <c r="AD1679" s="25"/>
      <c r="AE1679" s="25"/>
    </row>
    <row r="1680" spans="13:31" x14ac:dyDescent="0.2">
      <c r="M1680" s="34"/>
      <c r="N1680" s="34"/>
      <c r="AB1680" s="25"/>
      <c r="AC1680" s="25"/>
      <c r="AD1680" s="25"/>
      <c r="AE1680" s="25"/>
    </row>
    <row r="1681" spans="13:31" x14ac:dyDescent="0.2">
      <c r="M1681" s="34"/>
      <c r="N1681" s="34"/>
      <c r="AB1681" s="25"/>
      <c r="AC1681" s="25"/>
      <c r="AD1681" s="25"/>
      <c r="AE1681" s="25"/>
    </row>
    <row r="1682" spans="13:31" x14ac:dyDescent="0.2">
      <c r="M1682" s="34"/>
      <c r="N1682" s="34"/>
      <c r="AB1682" s="25"/>
      <c r="AC1682" s="25"/>
      <c r="AD1682" s="25"/>
      <c r="AE1682" s="25"/>
    </row>
    <row r="1683" spans="13:31" x14ac:dyDescent="0.2">
      <c r="M1683" s="34"/>
      <c r="N1683" s="34"/>
      <c r="AB1683" s="25"/>
      <c r="AC1683" s="25"/>
      <c r="AD1683" s="25"/>
      <c r="AE1683" s="25"/>
    </row>
    <row r="1684" spans="13:31" x14ac:dyDescent="0.2">
      <c r="M1684" s="34"/>
      <c r="N1684" s="34"/>
      <c r="AB1684" s="25"/>
      <c r="AC1684" s="25"/>
      <c r="AD1684" s="25"/>
      <c r="AE1684" s="25"/>
    </row>
    <row r="1685" spans="13:31" x14ac:dyDescent="0.2">
      <c r="M1685" s="34"/>
      <c r="N1685" s="34"/>
      <c r="AB1685" s="25"/>
      <c r="AC1685" s="25"/>
      <c r="AD1685" s="25"/>
      <c r="AE1685" s="25"/>
    </row>
    <row r="1686" spans="13:31" x14ac:dyDescent="0.2">
      <c r="M1686" s="34"/>
      <c r="N1686" s="34"/>
      <c r="AB1686" s="25"/>
      <c r="AC1686" s="25"/>
      <c r="AD1686" s="25"/>
      <c r="AE1686" s="25"/>
    </row>
    <row r="1687" spans="13:31" x14ac:dyDescent="0.2">
      <c r="M1687" s="34"/>
      <c r="N1687" s="34"/>
      <c r="AB1687" s="25"/>
      <c r="AC1687" s="25"/>
      <c r="AD1687" s="25"/>
      <c r="AE1687" s="25"/>
    </row>
    <row r="1688" spans="13:31" x14ac:dyDescent="0.2">
      <c r="M1688" s="34"/>
      <c r="N1688" s="34"/>
      <c r="AB1688" s="25"/>
      <c r="AC1688" s="25"/>
      <c r="AD1688" s="25"/>
      <c r="AE1688" s="25"/>
    </row>
    <row r="1689" spans="13:31" x14ac:dyDescent="0.2">
      <c r="M1689" s="34"/>
      <c r="N1689" s="34"/>
      <c r="AB1689" s="25"/>
      <c r="AC1689" s="25"/>
      <c r="AD1689" s="25"/>
      <c r="AE1689" s="25"/>
    </row>
    <row r="1690" spans="13:31" x14ac:dyDescent="0.2">
      <c r="M1690" s="34"/>
      <c r="N1690" s="34"/>
      <c r="AB1690" s="25"/>
      <c r="AC1690" s="25"/>
      <c r="AD1690" s="25"/>
      <c r="AE1690" s="25"/>
    </row>
    <row r="1691" spans="13:31" x14ac:dyDescent="0.2">
      <c r="M1691" s="34"/>
      <c r="N1691" s="34"/>
      <c r="AB1691" s="25"/>
      <c r="AC1691" s="25"/>
      <c r="AD1691" s="25"/>
      <c r="AE1691" s="25"/>
    </row>
    <row r="1692" spans="13:31" x14ac:dyDescent="0.2">
      <c r="M1692" s="34"/>
      <c r="N1692" s="34"/>
      <c r="AB1692" s="25"/>
      <c r="AC1692" s="25"/>
      <c r="AD1692" s="25"/>
      <c r="AE1692" s="25"/>
    </row>
    <row r="1693" spans="13:31" x14ac:dyDescent="0.2">
      <c r="M1693" s="34"/>
      <c r="N1693" s="34"/>
      <c r="AB1693" s="25"/>
      <c r="AC1693" s="25"/>
      <c r="AD1693" s="25"/>
      <c r="AE1693" s="25"/>
    </row>
    <row r="1694" spans="13:31" x14ac:dyDescent="0.2">
      <c r="M1694" s="34"/>
      <c r="N1694" s="34"/>
      <c r="AB1694" s="25"/>
      <c r="AC1694" s="25"/>
      <c r="AD1694" s="25"/>
      <c r="AE1694" s="25"/>
    </row>
    <row r="1695" spans="13:31" x14ac:dyDescent="0.2">
      <c r="M1695" s="34"/>
      <c r="N1695" s="34"/>
      <c r="AB1695" s="25"/>
      <c r="AC1695" s="25"/>
      <c r="AD1695" s="25"/>
      <c r="AE1695" s="25"/>
    </row>
    <row r="1696" spans="13:31" x14ac:dyDescent="0.2">
      <c r="M1696" s="34"/>
      <c r="N1696" s="34"/>
      <c r="AB1696" s="25"/>
      <c r="AC1696" s="25"/>
      <c r="AD1696" s="25"/>
      <c r="AE1696" s="25"/>
    </row>
    <row r="1697" spans="13:31" x14ac:dyDescent="0.2">
      <c r="M1697" s="34"/>
      <c r="N1697" s="34"/>
      <c r="AB1697" s="25"/>
      <c r="AC1697" s="25"/>
      <c r="AD1697" s="25"/>
      <c r="AE1697" s="25"/>
    </row>
    <row r="1698" spans="13:31" x14ac:dyDescent="0.2">
      <c r="M1698" s="34"/>
      <c r="N1698" s="34"/>
      <c r="AB1698" s="25"/>
      <c r="AC1698" s="25"/>
      <c r="AD1698" s="25"/>
      <c r="AE1698" s="25"/>
    </row>
    <row r="1699" spans="13:31" x14ac:dyDescent="0.2">
      <c r="M1699" s="34"/>
      <c r="N1699" s="34"/>
      <c r="AB1699" s="25"/>
      <c r="AC1699" s="25"/>
      <c r="AD1699" s="25"/>
      <c r="AE1699" s="25"/>
    </row>
    <row r="1700" spans="13:31" x14ac:dyDescent="0.2">
      <c r="M1700" s="34"/>
      <c r="N1700" s="34"/>
      <c r="AB1700" s="25"/>
      <c r="AC1700" s="25"/>
      <c r="AD1700" s="25"/>
      <c r="AE1700" s="25"/>
    </row>
    <row r="1701" spans="13:31" x14ac:dyDescent="0.2">
      <c r="M1701" s="34"/>
      <c r="N1701" s="34"/>
      <c r="AB1701" s="25"/>
      <c r="AC1701" s="25"/>
      <c r="AD1701" s="25"/>
      <c r="AE1701" s="25"/>
    </row>
    <row r="1702" spans="13:31" x14ac:dyDescent="0.2">
      <c r="M1702" s="34"/>
      <c r="N1702" s="34"/>
      <c r="AB1702" s="25"/>
      <c r="AC1702" s="25"/>
      <c r="AD1702" s="25"/>
      <c r="AE1702" s="25"/>
    </row>
    <row r="1703" spans="13:31" x14ac:dyDescent="0.2">
      <c r="M1703" s="34"/>
      <c r="N1703" s="34"/>
      <c r="AB1703" s="25"/>
      <c r="AC1703" s="25"/>
      <c r="AD1703" s="25"/>
      <c r="AE1703" s="25"/>
    </row>
    <row r="1704" spans="13:31" x14ac:dyDescent="0.2">
      <c r="M1704" s="34"/>
      <c r="N1704" s="34"/>
      <c r="AB1704" s="25"/>
      <c r="AC1704" s="25"/>
      <c r="AD1704" s="25"/>
      <c r="AE1704" s="25"/>
    </row>
    <row r="1705" spans="13:31" x14ac:dyDescent="0.2">
      <c r="M1705" s="34"/>
      <c r="N1705" s="34"/>
      <c r="AB1705" s="25"/>
      <c r="AC1705" s="25"/>
      <c r="AD1705" s="25"/>
      <c r="AE1705" s="25"/>
    </row>
    <row r="1706" spans="13:31" x14ac:dyDescent="0.2">
      <c r="M1706" s="34"/>
      <c r="N1706" s="34"/>
      <c r="AB1706" s="25"/>
      <c r="AC1706" s="25"/>
      <c r="AD1706" s="25"/>
      <c r="AE1706" s="25"/>
    </row>
    <row r="1707" spans="13:31" x14ac:dyDescent="0.2">
      <c r="M1707" s="34"/>
      <c r="N1707" s="34"/>
      <c r="AB1707" s="25"/>
      <c r="AC1707" s="25"/>
      <c r="AD1707" s="25"/>
      <c r="AE1707" s="25"/>
    </row>
    <row r="1708" spans="13:31" x14ac:dyDescent="0.2">
      <c r="M1708" s="34"/>
      <c r="N1708" s="34"/>
      <c r="AB1708" s="25"/>
      <c r="AC1708" s="25"/>
      <c r="AD1708" s="25"/>
      <c r="AE1708" s="25"/>
    </row>
    <row r="1709" spans="13:31" x14ac:dyDescent="0.2">
      <c r="M1709" s="34"/>
      <c r="N1709" s="34"/>
      <c r="AB1709" s="25"/>
      <c r="AC1709" s="25"/>
      <c r="AD1709" s="25"/>
      <c r="AE1709" s="25"/>
    </row>
    <row r="1710" spans="13:31" x14ac:dyDescent="0.2">
      <c r="M1710" s="34"/>
      <c r="N1710" s="34"/>
      <c r="AB1710" s="25"/>
      <c r="AC1710" s="25"/>
      <c r="AD1710" s="25"/>
      <c r="AE1710" s="25"/>
    </row>
    <row r="1711" spans="13:31" x14ac:dyDescent="0.2">
      <c r="M1711" s="34"/>
      <c r="N1711" s="34"/>
      <c r="AB1711" s="25"/>
      <c r="AC1711" s="25"/>
      <c r="AD1711" s="25"/>
      <c r="AE1711" s="25"/>
    </row>
    <row r="1712" spans="13:31" x14ac:dyDescent="0.2">
      <c r="M1712" s="34"/>
      <c r="N1712" s="34"/>
      <c r="AB1712" s="25"/>
      <c r="AC1712" s="25"/>
      <c r="AD1712" s="25"/>
      <c r="AE1712" s="25"/>
    </row>
    <row r="1713" spans="13:31" x14ac:dyDescent="0.2">
      <c r="M1713" s="34"/>
      <c r="N1713" s="34"/>
      <c r="AB1713" s="25"/>
      <c r="AC1713" s="25"/>
      <c r="AD1713" s="25"/>
      <c r="AE1713" s="25"/>
    </row>
    <row r="1714" spans="13:31" x14ac:dyDescent="0.2">
      <c r="M1714" s="34"/>
      <c r="N1714" s="34"/>
      <c r="AB1714" s="25"/>
      <c r="AC1714" s="25"/>
      <c r="AD1714" s="25"/>
      <c r="AE1714" s="25"/>
    </row>
    <row r="1715" spans="13:31" x14ac:dyDescent="0.2">
      <c r="M1715" s="34"/>
      <c r="N1715" s="34"/>
      <c r="AB1715" s="25"/>
      <c r="AC1715" s="25"/>
      <c r="AD1715" s="25"/>
      <c r="AE1715" s="25"/>
    </row>
    <row r="1716" spans="13:31" x14ac:dyDescent="0.2">
      <c r="M1716" s="34"/>
      <c r="N1716" s="34"/>
      <c r="AB1716" s="25"/>
      <c r="AC1716" s="25"/>
      <c r="AD1716" s="25"/>
      <c r="AE1716" s="25"/>
    </row>
    <row r="1717" spans="13:31" x14ac:dyDescent="0.2">
      <c r="M1717" s="34"/>
      <c r="N1717" s="34"/>
      <c r="AB1717" s="25"/>
      <c r="AC1717" s="25"/>
      <c r="AD1717" s="25"/>
      <c r="AE1717" s="25"/>
    </row>
    <row r="1718" spans="13:31" x14ac:dyDescent="0.2">
      <c r="M1718" s="34"/>
      <c r="N1718" s="34"/>
      <c r="AB1718" s="25"/>
      <c r="AC1718" s="25"/>
      <c r="AD1718" s="25"/>
      <c r="AE1718" s="25"/>
    </row>
    <row r="1719" spans="13:31" x14ac:dyDescent="0.2">
      <c r="M1719" s="34"/>
      <c r="N1719" s="34"/>
      <c r="AB1719" s="25"/>
      <c r="AC1719" s="25"/>
      <c r="AD1719" s="25"/>
      <c r="AE1719" s="25"/>
    </row>
    <row r="1720" spans="13:31" x14ac:dyDescent="0.2">
      <c r="M1720" s="34"/>
      <c r="N1720" s="34"/>
      <c r="AB1720" s="25"/>
      <c r="AC1720" s="25"/>
      <c r="AD1720" s="25"/>
      <c r="AE1720" s="25"/>
    </row>
    <row r="1721" spans="13:31" x14ac:dyDescent="0.2">
      <c r="M1721" s="34"/>
      <c r="N1721" s="34"/>
      <c r="AB1721" s="25"/>
      <c r="AC1721" s="25"/>
      <c r="AD1721" s="25"/>
      <c r="AE1721" s="25"/>
    </row>
    <row r="1722" spans="13:31" x14ac:dyDescent="0.2">
      <c r="M1722" s="34"/>
      <c r="N1722" s="34"/>
      <c r="AB1722" s="25"/>
      <c r="AC1722" s="25"/>
      <c r="AD1722" s="25"/>
      <c r="AE1722" s="25"/>
    </row>
    <row r="1723" spans="13:31" x14ac:dyDescent="0.2">
      <c r="M1723" s="34"/>
      <c r="N1723" s="34"/>
      <c r="AB1723" s="25"/>
      <c r="AC1723" s="25"/>
      <c r="AD1723" s="25"/>
      <c r="AE1723" s="25"/>
    </row>
    <row r="1724" spans="13:31" x14ac:dyDescent="0.2">
      <c r="M1724" s="34"/>
      <c r="N1724" s="34"/>
      <c r="AB1724" s="25"/>
      <c r="AC1724" s="25"/>
      <c r="AD1724" s="25"/>
      <c r="AE1724" s="25"/>
    </row>
    <row r="1725" spans="13:31" x14ac:dyDescent="0.2">
      <c r="M1725" s="34"/>
      <c r="N1725" s="34"/>
      <c r="AB1725" s="25"/>
      <c r="AC1725" s="25"/>
      <c r="AD1725" s="25"/>
      <c r="AE1725" s="25"/>
    </row>
    <row r="1726" spans="13:31" x14ac:dyDescent="0.2">
      <c r="M1726" s="34"/>
      <c r="N1726" s="34"/>
      <c r="AB1726" s="25"/>
      <c r="AC1726" s="25"/>
      <c r="AD1726" s="25"/>
      <c r="AE1726" s="25"/>
    </row>
    <row r="1727" spans="13:31" x14ac:dyDescent="0.2">
      <c r="M1727" s="34"/>
      <c r="N1727" s="34"/>
      <c r="AB1727" s="25"/>
      <c r="AC1727" s="25"/>
      <c r="AD1727" s="25"/>
      <c r="AE1727" s="25"/>
    </row>
    <row r="1728" spans="13:31" x14ac:dyDescent="0.2">
      <c r="M1728" s="34"/>
      <c r="N1728" s="34"/>
      <c r="AB1728" s="25"/>
      <c r="AC1728" s="25"/>
      <c r="AD1728" s="25"/>
      <c r="AE1728" s="25"/>
    </row>
    <row r="1729" spans="13:31" x14ac:dyDescent="0.2">
      <c r="M1729" s="34"/>
      <c r="N1729" s="34"/>
      <c r="AB1729" s="25"/>
      <c r="AC1729" s="25"/>
      <c r="AD1729" s="25"/>
      <c r="AE1729" s="25"/>
    </row>
    <row r="1730" spans="13:31" x14ac:dyDescent="0.2">
      <c r="M1730" s="34"/>
      <c r="N1730" s="34"/>
      <c r="AB1730" s="25"/>
      <c r="AC1730" s="25"/>
      <c r="AD1730" s="25"/>
      <c r="AE1730" s="25"/>
    </row>
    <row r="1731" spans="13:31" x14ac:dyDescent="0.2">
      <c r="M1731" s="34"/>
      <c r="N1731" s="34"/>
      <c r="AB1731" s="25"/>
      <c r="AC1731" s="25"/>
      <c r="AD1731" s="25"/>
      <c r="AE1731" s="25"/>
    </row>
    <row r="1732" spans="13:31" x14ac:dyDescent="0.2">
      <c r="M1732" s="34"/>
      <c r="N1732" s="34"/>
      <c r="AB1732" s="25"/>
      <c r="AC1732" s="25"/>
      <c r="AD1732" s="25"/>
      <c r="AE1732" s="25"/>
    </row>
    <row r="1733" spans="13:31" x14ac:dyDescent="0.2">
      <c r="M1733" s="34"/>
      <c r="N1733" s="34"/>
      <c r="AB1733" s="25"/>
      <c r="AC1733" s="25"/>
      <c r="AD1733" s="25"/>
      <c r="AE1733" s="25"/>
    </row>
    <row r="1734" spans="13:31" x14ac:dyDescent="0.2">
      <c r="M1734" s="34"/>
      <c r="N1734" s="34"/>
      <c r="AB1734" s="25"/>
      <c r="AC1734" s="25"/>
      <c r="AD1734" s="25"/>
      <c r="AE1734" s="25"/>
    </row>
    <row r="1735" spans="13:31" x14ac:dyDescent="0.2">
      <c r="M1735" s="34"/>
      <c r="N1735" s="34"/>
      <c r="AB1735" s="25"/>
      <c r="AC1735" s="25"/>
      <c r="AD1735" s="25"/>
      <c r="AE1735" s="25"/>
    </row>
    <row r="1736" spans="13:31" x14ac:dyDescent="0.2">
      <c r="M1736" s="34"/>
      <c r="N1736" s="34"/>
      <c r="AB1736" s="25"/>
      <c r="AC1736" s="25"/>
      <c r="AD1736" s="25"/>
      <c r="AE1736" s="25"/>
    </row>
    <row r="1737" spans="13:31" x14ac:dyDescent="0.2">
      <c r="M1737" s="34"/>
      <c r="N1737" s="34"/>
      <c r="AB1737" s="25"/>
      <c r="AC1737" s="25"/>
      <c r="AD1737" s="25"/>
      <c r="AE1737" s="25"/>
    </row>
    <row r="1738" spans="13:31" x14ac:dyDescent="0.2">
      <c r="M1738" s="34"/>
      <c r="N1738" s="34"/>
      <c r="AB1738" s="25"/>
      <c r="AC1738" s="25"/>
      <c r="AD1738" s="25"/>
      <c r="AE1738" s="25"/>
    </row>
    <row r="1739" spans="13:31" x14ac:dyDescent="0.2">
      <c r="M1739" s="34"/>
      <c r="N1739" s="34"/>
      <c r="AB1739" s="25"/>
      <c r="AC1739" s="25"/>
      <c r="AD1739" s="25"/>
      <c r="AE1739" s="25"/>
    </row>
    <row r="1740" spans="13:31" x14ac:dyDescent="0.2">
      <c r="M1740" s="34"/>
      <c r="N1740" s="34"/>
      <c r="AB1740" s="25"/>
      <c r="AC1740" s="25"/>
      <c r="AD1740" s="25"/>
      <c r="AE1740" s="25"/>
    </row>
    <row r="1741" spans="13:31" x14ac:dyDescent="0.2">
      <c r="M1741" s="34"/>
      <c r="N1741" s="34"/>
      <c r="AB1741" s="25"/>
      <c r="AC1741" s="25"/>
      <c r="AD1741" s="25"/>
      <c r="AE1741" s="25"/>
    </row>
    <row r="1742" spans="13:31" x14ac:dyDescent="0.2">
      <c r="M1742" s="34"/>
      <c r="N1742" s="34"/>
      <c r="AB1742" s="25"/>
      <c r="AC1742" s="25"/>
      <c r="AD1742" s="25"/>
      <c r="AE1742" s="25"/>
    </row>
    <row r="1743" spans="13:31" x14ac:dyDescent="0.2">
      <c r="M1743" s="34"/>
      <c r="N1743" s="34"/>
      <c r="AB1743" s="25"/>
      <c r="AC1743" s="25"/>
      <c r="AD1743" s="25"/>
      <c r="AE1743" s="25"/>
    </row>
    <row r="1744" spans="13:31" x14ac:dyDescent="0.2">
      <c r="M1744" s="34"/>
      <c r="N1744" s="34"/>
      <c r="AB1744" s="25"/>
      <c r="AC1744" s="25"/>
      <c r="AD1744" s="25"/>
      <c r="AE1744" s="25"/>
    </row>
    <row r="1745" spans="13:31" x14ac:dyDescent="0.2">
      <c r="M1745" s="34"/>
      <c r="N1745" s="34"/>
      <c r="AB1745" s="25"/>
      <c r="AC1745" s="25"/>
      <c r="AD1745" s="25"/>
      <c r="AE1745" s="25"/>
    </row>
    <row r="1746" spans="13:31" x14ac:dyDescent="0.2">
      <c r="M1746" s="34"/>
      <c r="N1746" s="34"/>
      <c r="AB1746" s="25"/>
      <c r="AC1746" s="25"/>
      <c r="AD1746" s="25"/>
      <c r="AE1746" s="25"/>
    </row>
    <row r="1747" spans="13:31" x14ac:dyDescent="0.2">
      <c r="M1747" s="34"/>
      <c r="N1747" s="34"/>
      <c r="AB1747" s="25"/>
      <c r="AC1747" s="25"/>
      <c r="AD1747" s="25"/>
      <c r="AE1747" s="25"/>
    </row>
    <row r="1748" spans="13:31" x14ac:dyDescent="0.2">
      <c r="M1748" s="34"/>
      <c r="N1748" s="34"/>
      <c r="AB1748" s="25"/>
      <c r="AC1748" s="25"/>
      <c r="AD1748" s="25"/>
      <c r="AE1748" s="25"/>
    </row>
    <row r="1749" spans="13:31" x14ac:dyDescent="0.2">
      <c r="M1749" s="34"/>
      <c r="N1749" s="34"/>
      <c r="AB1749" s="25"/>
      <c r="AC1749" s="25"/>
      <c r="AD1749" s="25"/>
      <c r="AE1749" s="25"/>
    </row>
    <row r="1750" spans="13:31" x14ac:dyDescent="0.2">
      <c r="M1750" s="34"/>
      <c r="N1750" s="34"/>
      <c r="AB1750" s="25"/>
      <c r="AC1750" s="25"/>
      <c r="AD1750" s="25"/>
      <c r="AE1750" s="25"/>
    </row>
    <row r="1751" spans="13:31" x14ac:dyDescent="0.2">
      <c r="M1751" s="34"/>
      <c r="N1751" s="34"/>
      <c r="AB1751" s="25"/>
      <c r="AC1751" s="25"/>
      <c r="AD1751" s="25"/>
      <c r="AE1751" s="25"/>
    </row>
    <row r="1752" spans="13:31" x14ac:dyDescent="0.2">
      <c r="M1752" s="34"/>
      <c r="N1752" s="34"/>
      <c r="AB1752" s="25"/>
      <c r="AC1752" s="25"/>
      <c r="AD1752" s="25"/>
      <c r="AE1752" s="25"/>
    </row>
    <row r="1753" spans="13:31" x14ac:dyDescent="0.2">
      <c r="M1753" s="34"/>
      <c r="N1753" s="34"/>
      <c r="AB1753" s="25"/>
      <c r="AC1753" s="25"/>
      <c r="AD1753" s="25"/>
      <c r="AE1753" s="25"/>
    </row>
    <row r="1754" spans="13:31" x14ac:dyDescent="0.2">
      <c r="M1754" s="34"/>
      <c r="N1754" s="34"/>
      <c r="AB1754" s="25"/>
      <c r="AC1754" s="25"/>
      <c r="AD1754" s="25"/>
      <c r="AE1754" s="25"/>
    </row>
    <row r="1755" spans="13:31" x14ac:dyDescent="0.2">
      <c r="M1755" s="34"/>
      <c r="N1755" s="34"/>
      <c r="AB1755" s="25"/>
      <c r="AC1755" s="25"/>
      <c r="AD1755" s="25"/>
      <c r="AE1755" s="25"/>
    </row>
    <row r="1756" spans="13:31" x14ac:dyDescent="0.2">
      <c r="M1756" s="34"/>
      <c r="N1756" s="34"/>
      <c r="AB1756" s="25"/>
      <c r="AC1756" s="25"/>
      <c r="AD1756" s="25"/>
      <c r="AE1756" s="25"/>
    </row>
    <row r="1757" spans="13:31" x14ac:dyDescent="0.2">
      <c r="M1757" s="34"/>
      <c r="N1757" s="34"/>
      <c r="AB1757" s="25"/>
      <c r="AC1757" s="25"/>
      <c r="AD1757" s="25"/>
      <c r="AE1757" s="25"/>
    </row>
    <row r="1758" spans="13:31" x14ac:dyDescent="0.2">
      <c r="M1758" s="34"/>
      <c r="N1758" s="34"/>
      <c r="AB1758" s="25"/>
      <c r="AC1758" s="25"/>
      <c r="AD1758" s="25"/>
      <c r="AE1758" s="25"/>
    </row>
    <row r="1759" spans="13:31" x14ac:dyDescent="0.2">
      <c r="M1759" s="34"/>
      <c r="N1759" s="34"/>
      <c r="AB1759" s="25"/>
      <c r="AC1759" s="25"/>
      <c r="AD1759" s="25"/>
      <c r="AE1759" s="25"/>
    </row>
    <row r="1760" spans="13:31" x14ac:dyDescent="0.2">
      <c r="M1760" s="34"/>
      <c r="N1760" s="34"/>
      <c r="AB1760" s="25"/>
      <c r="AC1760" s="25"/>
      <c r="AD1760" s="25"/>
      <c r="AE1760" s="25"/>
    </row>
    <row r="1761" spans="13:31" x14ac:dyDescent="0.2">
      <c r="M1761" s="34"/>
      <c r="N1761" s="34"/>
      <c r="AB1761" s="25"/>
      <c r="AC1761" s="25"/>
      <c r="AD1761" s="25"/>
      <c r="AE1761" s="25"/>
    </row>
    <row r="1762" spans="13:31" x14ac:dyDescent="0.2">
      <c r="M1762" s="34"/>
      <c r="N1762" s="34"/>
      <c r="AB1762" s="25"/>
      <c r="AC1762" s="25"/>
      <c r="AD1762" s="25"/>
      <c r="AE1762" s="25"/>
    </row>
    <row r="1763" spans="13:31" x14ac:dyDescent="0.2">
      <c r="M1763" s="34"/>
      <c r="N1763" s="34"/>
      <c r="AB1763" s="25"/>
      <c r="AC1763" s="25"/>
      <c r="AD1763" s="25"/>
      <c r="AE1763" s="25"/>
    </row>
    <row r="1764" spans="13:31" x14ac:dyDescent="0.2">
      <c r="M1764" s="34"/>
      <c r="N1764" s="34"/>
      <c r="AB1764" s="25"/>
      <c r="AC1764" s="25"/>
      <c r="AD1764" s="25"/>
      <c r="AE1764" s="25"/>
    </row>
    <row r="1765" spans="13:31" x14ac:dyDescent="0.2">
      <c r="M1765" s="34"/>
      <c r="N1765" s="34"/>
      <c r="AB1765" s="25"/>
      <c r="AC1765" s="25"/>
      <c r="AD1765" s="25"/>
      <c r="AE1765" s="25"/>
    </row>
    <row r="1766" spans="13:31" x14ac:dyDescent="0.2">
      <c r="M1766" s="34"/>
      <c r="N1766" s="34"/>
      <c r="AB1766" s="25"/>
      <c r="AC1766" s="25"/>
      <c r="AD1766" s="25"/>
      <c r="AE1766" s="25"/>
    </row>
    <row r="1767" spans="13:31" x14ac:dyDescent="0.2">
      <c r="M1767" s="34"/>
      <c r="N1767" s="34"/>
      <c r="AB1767" s="25"/>
      <c r="AC1767" s="25"/>
      <c r="AD1767" s="25"/>
      <c r="AE1767" s="25"/>
    </row>
    <row r="1768" spans="13:31" x14ac:dyDescent="0.2">
      <c r="M1768" s="34"/>
      <c r="N1768" s="34"/>
      <c r="AB1768" s="25"/>
      <c r="AC1768" s="25"/>
      <c r="AD1768" s="25"/>
      <c r="AE1768" s="25"/>
    </row>
    <row r="1769" spans="13:31" x14ac:dyDescent="0.2">
      <c r="M1769" s="34"/>
      <c r="N1769" s="34"/>
      <c r="AB1769" s="25"/>
      <c r="AC1769" s="25"/>
      <c r="AD1769" s="25"/>
      <c r="AE1769" s="25"/>
    </row>
    <row r="1770" spans="13:31" x14ac:dyDescent="0.2">
      <c r="M1770" s="34"/>
      <c r="N1770" s="34"/>
      <c r="AB1770" s="25"/>
      <c r="AC1770" s="25"/>
      <c r="AD1770" s="25"/>
      <c r="AE1770" s="25"/>
    </row>
    <row r="1771" spans="13:31" x14ac:dyDescent="0.2">
      <c r="M1771" s="34"/>
      <c r="N1771" s="34"/>
      <c r="AB1771" s="25"/>
      <c r="AC1771" s="25"/>
      <c r="AD1771" s="25"/>
      <c r="AE1771" s="25"/>
    </row>
    <row r="1772" spans="13:31" x14ac:dyDescent="0.2">
      <c r="M1772" s="34"/>
      <c r="N1772" s="34"/>
      <c r="AB1772" s="25"/>
      <c r="AC1772" s="25"/>
      <c r="AD1772" s="25"/>
      <c r="AE1772" s="25"/>
    </row>
    <row r="1773" spans="13:31" x14ac:dyDescent="0.2">
      <c r="M1773" s="34"/>
      <c r="N1773" s="34"/>
      <c r="AB1773" s="25"/>
      <c r="AC1773" s="25"/>
      <c r="AD1773" s="25"/>
      <c r="AE1773" s="25"/>
    </row>
    <row r="1774" spans="13:31" x14ac:dyDescent="0.2">
      <c r="M1774" s="34"/>
      <c r="N1774" s="34"/>
      <c r="AB1774" s="25"/>
      <c r="AC1774" s="25"/>
      <c r="AD1774" s="25"/>
      <c r="AE1774" s="25"/>
    </row>
    <row r="1775" spans="13:31" x14ac:dyDescent="0.2">
      <c r="M1775" s="34"/>
      <c r="N1775" s="34"/>
      <c r="AB1775" s="25"/>
      <c r="AC1775" s="25"/>
      <c r="AD1775" s="25"/>
      <c r="AE1775" s="25"/>
    </row>
    <row r="1776" spans="13:31" x14ac:dyDescent="0.2">
      <c r="M1776" s="34"/>
      <c r="N1776" s="34"/>
      <c r="AB1776" s="25"/>
      <c r="AC1776" s="25"/>
      <c r="AD1776" s="25"/>
      <c r="AE1776" s="25"/>
    </row>
    <row r="1777" spans="13:31" x14ac:dyDescent="0.2">
      <c r="M1777" s="34"/>
      <c r="N1777" s="34"/>
      <c r="AB1777" s="25"/>
      <c r="AC1777" s="25"/>
      <c r="AD1777" s="25"/>
      <c r="AE1777" s="25"/>
    </row>
    <row r="1778" spans="13:31" x14ac:dyDescent="0.2">
      <c r="M1778" s="34"/>
      <c r="N1778" s="34"/>
      <c r="AB1778" s="25"/>
      <c r="AC1778" s="25"/>
      <c r="AD1778" s="25"/>
      <c r="AE1778" s="25"/>
    </row>
    <row r="1779" spans="13:31" x14ac:dyDescent="0.2">
      <c r="M1779" s="34"/>
      <c r="N1779" s="34"/>
      <c r="AB1779" s="25"/>
      <c r="AC1779" s="25"/>
      <c r="AD1779" s="25"/>
      <c r="AE1779" s="25"/>
    </row>
    <row r="1780" spans="13:31" x14ac:dyDescent="0.2">
      <c r="M1780" s="34"/>
      <c r="N1780" s="34"/>
      <c r="AB1780" s="25"/>
      <c r="AC1780" s="25"/>
      <c r="AD1780" s="25"/>
      <c r="AE1780" s="25"/>
    </row>
    <row r="1781" spans="13:31" x14ac:dyDescent="0.2">
      <c r="M1781" s="34"/>
      <c r="N1781" s="34"/>
      <c r="AB1781" s="25"/>
      <c r="AC1781" s="25"/>
      <c r="AD1781" s="25"/>
      <c r="AE1781" s="25"/>
    </row>
    <row r="1782" spans="13:31" x14ac:dyDescent="0.2">
      <c r="M1782" s="34"/>
      <c r="N1782" s="34"/>
      <c r="AB1782" s="25"/>
      <c r="AC1782" s="25"/>
      <c r="AD1782" s="25"/>
      <c r="AE1782" s="25"/>
    </row>
    <row r="1783" spans="13:31" x14ac:dyDescent="0.2">
      <c r="M1783" s="34"/>
      <c r="N1783" s="34"/>
      <c r="AB1783" s="25"/>
      <c r="AC1783" s="25"/>
      <c r="AD1783" s="25"/>
      <c r="AE1783" s="25"/>
    </row>
    <row r="1784" spans="13:31" x14ac:dyDescent="0.2">
      <c r="M1784" s="34"/>
      <c r="N1784" s="34"/>
      <c r="AB1784" s="25"/>
      <c r="AC1784" s="25"/>
      <c r="AD1784" s="25"/>
      <c r="AE1784" s="25"/>
    </row>
    <row r="1785" spans="13:31" x14ac:dyDescent="0.2">
      <c r="M1785" s="34"/>
      <c r="N1785" s="34"/>
      <c r="AB1785" s="25"/>
      <c r="AC1785" s="25"/>
      <c r="AD1785" s="25"/>
      <c r="AE1785" s="25"/>
    </row>
    <row r="1786" spans="13:31" x14ac:dyDescent="0.2">
      <c r="M1786" s="34"/>
      <c r="N1786" s="34"/>
      <c r="AB1786" s="25"/>
      <c r="AC1786" s="25"/>
      <c r="AD1786" s="25"/>
      <c r="AE1786" s="25"/>
    </row>
    <row r="1787" spans="13:31" x14ac:dyDescent="0.2">
      <c r="M1787" s="34"/>
      <c r="N1787" s="34"/>
      <c r="AB1787" s="25"/>
      <c r="AC1787" s="25"/>
      <c r="AD1787" s="25"/>
      <c r="AE1787" s="25"/>
    </row>
    <row r="1788" spans="13:31" x14ac:dyDescent="0.2">
      <c r="M1788" s="34"/>
      <c r="N1788" s="34"/>
      <c r="AB1788" s="25"/>
      <c r="AC1788" s="25"/>
      <c r="AD1788" s="25"/>
      <c r="AE1788" s="25"/>
    </row>
    <row r="1789" spans="13:31" x14ac:dyDescent="0.2">
      <c r="M1789" s="34"/>
      <c r="N1789" s="34"/>
      <c r="AB1789" s="25"/>
      <c r="AC1789" s="25"/>
      <c r="AD1789" s="25"/>
      <c r="AE1789" s="25"/>
    </row>
    <row r="1790" spans="13:31" x14ac:dyDescent="0.2">
      <c r="M1790" s="34"/>
      <c r="N1790" s="34"/>
      <c r="AB1790" s="25"/>
      <c r="AC1790" s="25"/>
      <c r="AD1790" s="25"/>
      <c r="AE1790" s="25"/>
    </row>
    <row r="1791" spans="13:31" x14ac:dyDescent="0.2">
      <c r="M1791" s="34"/>
      <c r="N1791" s="34"/>
      <c r="AB1791" s="25"/>
      <c r="AC1791" s="25"/>
      <c r="AD1791" s="25"/>
      <c r="AE1791" s="25"/>
    </row>
    <row r="1792" spans="13:31" x14ac:dyDescent="0.2">
      <c r="M1792" s="34"/>
      <c r="N1792" s="34"/>
      <c r="AB1792" s="25"/>
      <c r="AC1792" s="25"/>
      <c r="AD1792" s="25"/>
      <c r="AE1792" s="25"/>
    </row>
    <row r="1793" spans="13:31" x14ac:dyDescent="0.2">
      <c r="M1793" s="34"/>
      <c r="N1793" s="34"/>
      <c r="AB1793" s="25"/>
      <c r="AC1793" s="25"/>
      <c r="AD1793" s="25"/>
      <c r="AE1793" s="25"/>
    </row>
    <row r="1794" spans="13:31" x14ac:dyDescent="0.2">
      <c r="M1794" s="34"/>
      <c r="N1794" s="34"/>
      <c r="AB1794" s="25"/>
      <c r="AC1794" s="25"/>
      <c r="AD1794" s="25"/>
      <c r="AE1794" s="25"/>
    </row>
    <row r="1795" spans="13:31" x14ac:dyDescent="0.2">
      <c r="M1795" s="34"/>
      <c r="N1795" s="34"/>
      <c r="AB1795" s="25"/>
      <c r="AC1795" s="25"/>
      <c r="AD1795" s="25"/>
      <c r="AE1795" s="25"/>
    </row>
    <row r="1796" spans="13:31" x14ac:dyDescent="0.2">
      <c r="M1796" s="34"/>
      <c r="N1796" s="34"/>
      <c r="AB1796" s="25"/>
      <c r="AC1796" s="25"/>
      <c r="AD1796" s="25"/>
      <c r="AE1796" s="25"/>
    </row>
    <row r="1797" spans="13:31" x14ac:dyDescent="0.2">
      <c r="M1797" s="34"/>
      <c r="N1797" s="34"/>
      <c r="AB1797" s="25"/>
      <c r="AC1797" s="25"/>
      <c r="AD1797" s="25"/>
      <c r="AE1797" s="25"/>
    </row>
    <row r="1798" spans="13:31" x14ac:dyDescent="0.2">
      <c r="M1798" s="34"/>
      <c r="N1798" s="34"/>
      <c r="AB1798" s="25"/>
      <c r="AC1798" s="25"/>
      <c r="AD1798" s="25"/>
      <c r="AE1798" s="25"/>
    </row>
    <row r="1799" spans="13:31" x14ac:dyDescent="0.2">
      <c r="M1799" s="34"/>
      <c r="N1799" s="34"/>
      <c r="AB1799" s="25"/>
      <c r="AC1799" s="25"/>
      <c r="AD1799" s="25"/>
      <c r="AE1799" s="25"/>
    </row>
    <row r="1800" spans="13:31" x14ac:dyDescent="0.2">
      <c r="M1800" s="34"/>
      <c r="N1800" s="34"/>
      <c r="AB1800" s="25"/>
      <c r="AC1800" s="25"/>
      <c r="AD1800" s="25"/>
      <c r="AE1800" s="25"/>
    </row>
    <row r="1801" spans="13:31" x14ac:dyDescent="0.2">
      <c r="M1801" s="34"/>
      <c r="N1801" s="34"/>
      <c r="AB1801" s="25"/>
      <c r="AC1801" s="25"/>
      <c r="AD1801" s="25"/>
      <c r="AE1801" s="25"/>
    </row>
    <row r="1802" spans="13:31" x14ac:dyDescent="0.2">
      <c r="M1802" s="34"/>
      <c r="N1802" s="34"/>
      <c r="AB1802" s="25"/>
      <c r="AC1802" s="25"/>
      <c r="AD1802" s="25"/>
      <c r="AE1802" s="25"/>
    </row>
    <row r="1803" spans="13:31" x14ac:dyDescent="0.2">
      <c r="M1803" s="34"/>
      <c r="N1803" s="34"/>
      <c r="AB1803" s="25"/>
      <c r="AC1803" s="25"/>
      <c r="AD1803" s="25"/>
      <c r="AE1803" s="25"/>
    </row>
    <row r="1804" spans="13:31" x14ac:dyDescent="0.2">
      <c r="M1804" s="34"/>
      <c r="N1804" s="34"/>
      <c r="AB1804" s="25"/>
      <c r="AC1804" s="25"/>
      <c r="AD1804" s="25"/>
      <c r="AE1804" s="25"/>
    </row>
    <row r="1805" spans="13:31" x14ac:dyDescent="0.2">
      <c r="M1805" s="34"/>
      <c r="N1805" s="34"/>
      <c r="AB1805" s="25"/>
      <c r="AC1805" s="25"/>
      <c r="AD1805" s="25"/>
      <c r="AE1805" s="25"/>
    </row>
    <row r="1806" spans="13:31" x14ac:dyDescent="0.2">
      <c r="M1806" s="34"/>
      <c r="N1806" s="34"/>
      <c r="AB1806" s="25"/>
      <c r="AC1806" s="25"/>
      <c r="AD1806" s="25"/>
      <c r="AE1806" s="25"/>
    </row>
    <row r="1807" spans="13:31" x14ac:dyDescent="0.2">
      <c r="M1807" s="34"/>
      <c r="N1807" s="34"/>
      <c r="AB1807" s="25"/>
      <c r="AC1807" s="25"/>
      <c r="AD1807" s="25"/>
      <c r="AE1807" s="25"/>
    </row>
    <row r="1808" spans="13:31" x14ac:dyDescent="0.2">
      <c r="M1808" s="34"/>
      <c r="N1808" s="34"/>
      <c r="AB1808" s="25"/>
      <c r="AC1808" s="25"/>
      <c r="AD1808" s="25"/>
      <c r="AE1808" s="25"/>
    </row>
    <row r="1809" spans="13:31" x14ac:dyDescent="0.2">
      <c r="M1809" s="34"/>
      <c r="N1809" s="34"/>
      <c r="AB1809" s="25"/>
      <c r="AC1809" s="25"/>
      <c r="AD1809" s="25"/>
      <c r="AE1809" s="25"/>
    </row>
    <row r="1810" spans="13:31" x14ac:dyDescent="0.2">
      <c r="M1810" s="34"/>
      <c r="N1810" s="34"/>
      <c r="AB1810" s="25"/>
      <c r="AC1810" s="25"/>
      <c r="AD1810" s="25"/>
      <c r="AE1810" s="25"/>
    </row>
    <row r="1811" spans="13:31" x14ac:dyDescent="0.2">
      <c r="M1811" s="34"/>
      <c r="N1811" s="34"/>
      <c r="AB1811" s="25"/>
      <c r="AC1811" s="25"/>
      <c r="AD1811" s="25"/>
      <c r="AE1811" s="25"/>
    </row>
    <row r="1812" spans="13:31" x14ac:dyDescent="0.2">
      <c r="M1812" s="34"/>
      <c r="N1812" s="34"/>
      <c r="AB1812" s="25"/>
      <c r="AC1812" s="25"/>
      <c r="AD1812" s="25"/>
      <c r="AE1812" s="25"/>
    </row>
    <row r="1813" spans="13:31" x14ac:dyDescent="0.2">
      <c r="M1813" s="34"/>
      <c r="N1813" s="34"/>
      <c r="AB1813" s="25"/>
      <c r="AC1813" s="25"/>
      <c r="AD1813" s="25"/>
      <c r="AE1813" s="25"/>
    </row>
    <row r="1814" spans="13:31" x14ac:dyDescent="0.2">
      <c r="M1814" s="34"/>
      <c r="N1814" s="34"/>
      <c r="AB1814" s="25"/>
      <c r="AC1814" s="25"/>
      <c r="AD1814" s="25"/>
      <c r="AE1814" s="25"/>
    </row>
    <row r="1815" spans="13:31" x14ac:dyDescent="0.2">
      <c r="M1815" s="34"/>
      <c r="N1815" s="34"/>
      <c r="AB1815" s="25"/>
      <c r="AC1815" s="25"/>
      <c r="AD1815" s="25"/>
      <c r="AE1815" s="25"/>
    </row>
    <row r="1816" spans="13:31" x14ac:dyDescent="0.2">
      <c r="M1816" s="34"/>
      <c r="N1816" s="34"/>
      <c r="AB1816" s="25"/>
      <c r="AC1816" s="25"/>
      <c r="AD1816" s="25"/>
      <c r="AE1816" s="25"/>
    </row>
    <row r="1817" spans="13:31" x14ac:dyDescent="0.2">
      <c r="M1817" s="34"/>
      <c r="N1817" s="34"/>
      <c r="AB1817" s="25"/>
      <c r="AC1817" s="25"/>
      <c r="AD1817" s="25"/>
      <c r="AE1817" s="25"/>
    </row>
    <row r="1818" spans="13:31" x14ac:dyDescent="0.2">
      <c r="M1818" s="34"/>
      <c r="N1818" s="34"/>
      <c r="AB1818" s="25"/>
      <c r="AC1818" s="25"/>
      <c r="AD1818" s="25"/>
      <c r="AE1818" s="25"/>
    </row>
    <row r="1819" spans="13:31" x14ac:dyDescent="0.2">
      <c r="M1819" s="34"/>
      <c r="N1819" s="34"/>
      <c r="AB1819" s="25"/>
      <c r="AC1819" s="25"/>
      <c r="AD1819" s="25"/>
      <c r="AE1819" s="25"/>
    </row>
    <row r="1820" spans="13:31" x14ac:dyDescent="0.2">
      <c r="M1820" s="34"/>
      <c r="N1820" s="34"/>
      <c r="AB1820" s="25"/>
      <c r="AC1820" s="25"/>
      <c r="AD1820" s="25"/>
      <c r="AE1820" s="25"/>
    </row>
    <row r="1821" spans="13:31" x14ac:dyDescent="0.2">
      <c r="M1821" s="34"/>
      <c r="N1821" s="34"/>
      <c r="AB1821" s="25"/>
      <c r="AC1821" s="25"/>
      <c r="AD1821" s="25"/>
      <c r="AE1821" s="25"/>
    </row>
    <row r="1822" spans="13:31" x14ac:dyDescent="0.2">
      <c r="M1822" s="34"/>
      <c r="N1822" s="34"/>
      <c r="AB1822" s="25"/>
      <c r="AC1822" s="25"/>
      <c r="AD1822" s="25"/>
      <c r="AE1822" s="25"/>
    </row>
    <row r="1823" spans="13:31" x14ac:dyDescent="0.2">
      <c r="M1823" s="34"/>
      <c r="N1823" s="34"/>
      <c r="AB1823" s="25"/>
      <c r="AC1823" s="25"/>
      <c r="AD1823" s="25"/>
      <c r="AE1823" s="25"/>
    </row>
    <row r="1824" spans="13:31" x14ac:dyDescent="0.2">
      <c r="M1824" s="34"/>
      <c r="N1824" s="34"/>
      <c r="AB1824" s="25"/>
      <c r="AC1824" s="25"/>
      <c r="AD1824" s="25"/>
      <c r="AE1824" s="25"/>
    </row>
    <row r="1825" spans="13:31" x14ac:dyDescent="0.2">
      <c r="M1825" s="34"/>
      <c r="N1825" s="34"/>
      <c r="AB1825" s="25"/>
      <c r="AC1825" s="25"/>
      <c r="AD1825" s="25"/>
      <c r="AE1825" s="25"/>
    </row>
    <row r="1826" spans="13:31" x14ac:dyDescent="0.2">
      <c r="M1826" s="34"/>
      <c r="N1826" s="34"/>
      <c r="AB1826" s="25"/>
      <c r="AC1826" s="25"/>
      <c r="AD1826" s="25"/>
      <c r="AE1826" s="25"/>
    </row>
    <row r="1827" spans="13:31" x14ac:dyDescent="0.2">
      <c r="M1827" s="34"/>
      <c r="N1827" s="34"/>
      <c r="AB1827" s="25"/>
      <c r="AC1827" s="25"/>
      <c r="AD1827" s="25"/>
      <c r="AE1827" s="25"/>
    </row>
    <row r="1828" spans="13:31" x14ac:dyDescent="0.2">
      <c r="M1828" s="34"/>
      <c r="N1828" s="34"/>
      <c r="AB1828" s="25"/>
      <c r="AC1828" s="25"/>
      <c r="AD1828" s="25"/>
      <c r="AE1828" s="25"/>
    </row>
    <row r="1829" spans="13:31" x14ac:dyDescent="0.2">
      <c r="M1829" s="34"/>
      <c r="N1829" s="34"/>
      <c r="AB1829" s="25"/>
      <c r="AC1829" s="25"/>
      <c r="AD1829" s="25"/>
      <c r="AE1829" s="25"/>
    </row>
    <row r="1830" spans="13:31" x14ac:dyDescent="0.2">
      <c r="M1830" s="34"/>
      <c r="N1830" s="34"/>
      <c r="AB1830" s="25"/>
      <c r="AC1830" s="25"/>
      <c r="AD1830" s="25"/>
      <c r="AE1830" s="25"/>
    </row>
    <row r="1831" spans="13:31" x14ac:dyDescent="0.2">
      <c r="M1831" s="34"/>
      <c r="N1831" s="34"/>
      <c r="AB1831" s="25"/>
      <c r="AC1831" s="25"/>
      <c r="AD1831" s="25"/>
      <c r="AE1831" s="25"/>
    </row>
    <row r="1832" spans="13:31" x14ac:dyDescent="0.2">
      <c r="M1832" s="34"/>
      <c r="N1832" s="34"/>
      <c r="AB1832" s="25"/>
      <c r="AC1832" s="25"/>
      <c r="AD1832" s="25"/>
      <c r="AE1832" s="25"/>
    </row>
    <row r="1833" spans="13:31" x14ac:dyDescent="0.2">
      <c r="M1833" s="34"/>
      <c r="N1833" s="34"/>
      <c r="AB1833" s="25"/>
      <c r="AC1833" s="25"/>
      <c r="AD1833" s="25"/>
      <c r="AE1833" s="25"/>
    </row>
    <row r="1834" spans="13:31" x14ac:dyDescent="0.2">
      <c r="M1834" s="34"/>
      <c r="N1834" s="34"/>
      <c r="AB1834" s="25"/>
      <c r="AC1834" s="25"/>
      <c r="AD1834" s="25"/>
      <c r="AE1834" s="25"/>
    </row>
    <row r="1835" spans="13:31" x14ac:dyDescent="0.2">
      <c r="M1835" s="34"/>
      <c r="N1835" s="34"/>
      <c r="AB1835" s="25"/>
      <c r="AC1835" s="25"/>
      <c r="AD1835" s="25"/>
      <c r="AE1835" s="25"/>
    </row>
    <row r="1836" spans="13:31" x14ac:dyDescent="0.2">
      <c r="M1836" s="34"/>
      <c r="N1836" s="34"/>
      <c r="AB1836" s="25"/>
      <c r="AC1836" s="25"/>
      <c r="AD1836" s="25"/>
      <c r="AE1836" s="25"/>
    </row>
    <row r="1837" spans="13:31" x14ac:dyDescent="0.2">
      <c r="M1837" s="34"/>
      <c r="N1837" s="34"/>
      <c r="AB1837" s="25"/>
      <c r="AC1837" s="25"/>
      <c r="AD1837" s="25"/>
      <c r="AE1837" s="25"/>
    </row>
    <row r="1838" spans="13:31" x14ac:dyDescent="0.2">
      <c r="M1838" s="34"/>
      <c r="N1838" s="34"/>
      <c r="AB1838" s="25"/>
      <c r="AC1838" s="25"/>
      <c r="AD1838" s="25"/>
      <c r="AE1838" s="25"/>
    </row>
    <row r="1839" spans="13:31" x14ac:dyDescent="0.2">
      <c r="M1839" s="34"/>
      <c r="N1839" s="34"/>
      <c r="AB1839" s="25"/>
      <c r="AC1839" s="25"/>
      <c r="AD1839" s="25"/>
      <c r="AE1839" s="25"/>
    </row>
    <row r="1840" spans="13:31" x14ac:dyDescent="0.2">
      <c r="M1840" s="34"/>
      <c r="N1840" s="34"/>
      <c r="AB1840" s="25"/>
      <c r="AC1840" s="25"/>
      <c r="AD1840" s="25"/>
      <c r="AE1840" s="25"/>
    </row>
    <row r="1841" spans="13:31" x14ac:dyDescent="0.2">
      <c r="M1841" s="34"/>
      <c r="N1841" s="34"/>
      <c r="AB1841" s="25"/>
      <c r="AC1841" s="25"/>
      <c r="AD1841" s="25"/>
      <c r="AE1841" s="25"/>
    </row>
    <row r="1842" spans="13:31" x14ac:dyDescent="0.2">
      <c r="M1842" s="34"/>
      <c r="N1842" s="34"/>
      <c r="AB1842" s="25"/>
      <c r="AC1842" s="25"/>
      <c r="AD1842" s="25"/>
      <c r="AE1842" s="25"/>
    </row>
    <row r="1843" spans="13:31" x14ac:dyDescent="0.2">
      <c r="M1843" s="34"/>
      <c r="N1843" s="34"/>
      <c r="AB1843" s="25"/>
      <c r="AC1843" s="25"/>
      <c r="AD1843" s="25"/>
      <c r="AE1843" s="25"/>
    </row>
    <row r="1844" spans="13:31" x14ac:dyDescent="0.2">
      <c r="M1844" s="34"/>
      <c r="N1844" s="34"/>
      <c r="AB1844" s="25"/>
      <c r="AC1844" s="25"/>
      <c r="AD1844" s="25"/>
      <c r="AE1844" s="25"/>
    </row>
    <row r="1845" spans="13:31" x14ac:dyDescent="0.2">
      <c r="M1845" s="34"/>
      <c r="N1845" s="34"/>
      <c r="AB1845" s="25"/>
      <c r="AC1845" s="25"/>
      <c r="AD1845" s="25"/>
      <c r="AE1845" s="25"/>
    </row>
    <row r="1846" spans="13:31" x14ac:dyDescent="0.2">
      <c r="M1846" s="34"/>
      <c r="N1846" s="34"/>
      <c r="AB1846" s="25"/>
      <c r="AC1846" s="25"/>
      <c r="AD1846" s="25"/>
      <c r="AE1846" s="25"/>
    </row>
    <row r="1847" spans="13:31" x14ac:dyDescent="0.2">
      <c r="M1847" s="34"/>
      <c r="N1847" s="34"/>
      <c r="AB1847" s="25"/>
      <c r="AC1847" s="25"/>
      <c r="AD1847" s="25"/>
      <c r="AE1847" s="25"/>
    </row>
    <row r="1848" spans="13:31" x14ac:dyDescent="0.2">
      <c r="M1848" s="34"/>
      <c r="N1848" s="34"/>
      <c r="AB1848" s="25"/>
      <c r="AC1848" s="25"/>
      <c r="AD1848" s="25"/>
      <c r="AE1848" s="25"/>
    </row>
    <row r="1849" spans="13:31" x14ac:dyDescent="0.2">
      <c r="M1849" s="34"/>
      <c r="N1849" s="34"/>
      <c r="AB1849" s="25"/>
      <c r="AC1849" s="25"/>
      <c r="AD1849" s="25"/>
      <c r="AE1849" s="25"/>
    </row>
    <row r="1850" spans="13:31" x14ac:dyDescent="0.2">
      <c r="M1850" s="34"/>
      <c r="N1850" s="34"/>
      <c r="AB1850" s="25"/>
      <c r="AC1850" s="25"/>
      <c r="AD1850" s="25"/>
      <c r="AE1850" s="25"/>
    </row>
    <row r="1851" spans="13:31" x14ac:dyDescent="0.2">
      <c r="M1851" s="34"/>
      <c r="N1851" s="34"/>
      <c r="AB1851" s="25"/>
      <c r="AC1851" s="25"/>
      <c r="AD1851" s="25"/>
      <c r="AE1851" s="25"/>
    </row>
    <row r="1852" spans="13:31" x14ac:dyDescent="0.2">
      <c r="M1852" s="34"/>
      <c r="N1852" s="34"/>
      <c r="AB1852" s="25"/>
      <c r="AC1852" s="25"/>
      <c r="AD1852" s="25"/>
      <c r="AE1852" s="25"/>
    </row>
    <row r="1853" spans="13:31" x14ac:dyDescent="0.2">
      <c r="M1853" s="34"/>
      <c r="N1853" s="34"/>
      <c r="AB1853" s="25"/>
      <c r="AC1853" s="25"/>
      <c r="AD1853" s="25"/>
      <c r="AE1853" s="25"/>
    </row>
    <row r="1854" spans="13:31" x14ac:dyDescent="0.2">
      <c r="M1854" s="34"/>
      <c r="N1854" s="34"/>
      <c r="AB1854" s="25"/>
      <c r="AC1854" s="25"/>
      <c r="AD1854" s="25"/>
      <c r="AE1854" s="25"/>
    </row>
    <row r="1855" spans="13:31" x14ac:dyDescent="0.2">
      <c r="M1855" s="34"/>
      <c r="N1855" s="34"/>
      <c r="AB1855" s="25"/>
      <c r="AC1855" s="25"/>
      <c r="AD1855" s="25"/>
      <c r="AE1855" s="25"/>
    </row>
    <row r="1856" spans="13:31" x14ac:dyDescent="0.2">
      <c r="M1856" s="34"/>
      <c r="N1856" s="34"/>
      <c r="AB1856" s="25"/>
      <c r="AC1856" s="25"/>
      <c r="AD1856" s="25"/>
      <c r="AE1856" s="25"/>
    </row>
    <row r="1857" spans="13:31" x14ac:dyDescent="0.2">
      <c r="M1857" s="34"/>
      <c r="N1857" s="34"/>
      <c r="AB1857" s="25"/>
      <c r="AC1857" s="25"/>
      <c r="AD1857" s="25"/>
      <c r="AE1857" s="25"/>
    </row>
    <row r="1858" spans="13:31" x14ac:dyDescent="0.2">
      <c r="M1858" s="34"/>
      <c r="N1858" s="34"/>
      <c r="AB1858" s="25"/>
      <c r="AC1858" s="25"/>
      <c r="AD1858" s="25"/>
      <c r="AE1858" s="25"/>
    </row>
    <row r="1859" spans="13:31" x14ac:dyDescent="0.2">
      <c r="M1859" s="34"/>
      <c r="N1859" s="34"/>
      <c r="AB1859" s="25"/>
      <c r="AC1859" s="25"/>
      <c r="AD1859" s="25"/>
      <c r="AE1859" s="25"/>
    </row>
    <row r="1860" spans="13:31" x14ac:dyDescent="0.2">
      <c r="M1860" s="34"/>
      <c r="N1860" s="34"/>
      <c r="AB1860" s="25"/>
      <c r="AC1860" s="25"/>
      <c r="AD1860" s="25"/>
      <c r="AE1860" s="25"/>
    </row>
    <row r="1861" spans="13:31" x14ac:dyDescent="0.2">
      <c r="M1861" s="34"/>
      <c r="N1861" s="34"/>
      <c r="AB1861" s="25"/>
      <c r="AC1861" s="25"/>
      <c r="AD1861" s="25"/>
      <c r="AE1861" s="25"/>
    </row>
    <row r="1862" spans="13:31" x14ac:dyDescent="0.2">
      <c r="M1862" s="34"/>
      <c r="N1862" s="34"/>
      <c r="AB1862" s="25"/>
      <c r="AC1862" s="25"/>
      <c r="AD1862" s="25"/>
      <c r="AE1862" s="25"/>
    </row>
    <row r="1863" spans="13:31" x14ac:dyDescent="0.2">
      <c r="M1863" s="34"/>
      <c r="N1863" s="34"/>
      <c r="AB1863" s="25"/>
      <c r="AC1863" s="25"/>
      <c r="AD1863" s="25"/>
      <c r="AE1863" s="25"/>
    </row>
    <row r="1864" spans="13:31" x14ac:dyDescent="0.2">
      <c r="M1864" s="34"/>
      <c r="N1864" s="34"/>
      <c r="AB1864" s="25"/>
      <c r="AC1864" s="25"/>
      <c r="AD1864" s="25"/>
      <c r="AE1864" s="25"/>
    </row>
    <row r="1865" spans="13:31" x14ac:dyDescent="0.2">
      <c r="M1865" s="34"/>
      <c r="N1865" s="34"/>
      <c r="AB1865" s="25"/>
      <c r="AC1865" s="25"/>
      <c r="AD1865" s="25"/>
      <c r="AE1865" s="25"/>
    </row>
    <row r="1866" spans="13:31" x14ac:dyDescent="0.2">
      <c r="M1866" s="34"/>
      <c r="N1866" s="34"/>
      <c r="AB1866" s="25"/>
      <c r="AC1866" s="25"/>
      <c r="AD1866" s="25"/>
      <c r="AE1866" s="25"/>
    </row>
    <row r="1867" spans="13:31" x14ac:dyDescent="0.2">
      <c r="M1867" s="34"/>
      <c r="N1867" s="34"/>
      <c r="AB1867" s="25"/>
      <c r="AC1867" s="25"/>
      <c r="AD1867" s="25"/>
      <c r="AE1867" s="25"/>
    </row>
    <row r="1868" spans="13:31" x14ac:dyDescent="0.2">
      <c r="M1868" s="34"/>
      <c r="N1868" s="34"/>
      <c r="AB1868" s="25"/>
      <c r="AC1868" s="25"/>
      <c r="AD1868" s="25"/>
      <c r="AE1868" s="25"/>
    </row>
    <row r="1869" spans="13:31" x14ac:dyDescent="0.2">
      <c r="M1869" s="34"/>
      <c r="N1869" s="34"/>
      <c r="AB1869" s="25"/>
      <c r="AC1869" s="25"/>
      <c r="AD1869" s="25"/>
      <c r="AE1869" s="25"/>
    </row>
    <row r="1870" spans="13:31" x14ac:dyDescent="0.2">
      <c r="M1870" s="34"/>
      <c r="N1870" s="34"/>
      <c r="AB1870" s="25"/>
      <c r="AC1870" s="25"/>
      <c r="AD1870" s="25"/>
      <c r="AE1870" s="25"/>
    </row>
    <row r="1871" spans="13:31" x14ac:dyDescent="0.2">
      <c r="M1871" s="34"/>
      <c r="N1871" s="34"/>
      <c r="AB1871" s="25"/>
      <c r="AC1871" s="25"/>
      <c r="AD1871" s="25"/>
      <c r="AE1871" s="25"/>
    </row>
    <row r="1872" spans="13:31" x14ac:dyDescent="0.2">
      <c r="M1872" s="34"/>
      <c r="N1872" s="34"/>
      <c r="AB1872" s="25"/>
      <c r="AC1872" s="25"/>
      <c r="AD1872" s="25"/>
      <c r="AE1872" s="25"/>
    </row>
    <row r="1873" spans="13:31" x14ac:dyDescent="0.2">
      <c r="M1873" s="34"/>
      <c r="N1873" s="34"/>
      <c r="AB1873" s="25"/>
      <c r="AC1873" s="25"/>
      <c r="AD1873" s="25"/>
      <c r="AE1873" s="25"/>
    </row>
    <row r="1874" spans="13:31" x14ac:dyDescent="0.2">
      <c r="M1874" s="34"/>
      <c r="N1874" s="34"/>
      <c r="AB1874" s="25"/>
      <c r="AC1874" s="25"/>
      <c r="AD1874" s="25"/>
      <c r="AE1874" s="25"/>
    </row>
    <row r="1875" spans="13:31" x14ac:dyDescent="0.2">
      <c r="M1875" s="34"/>
      <c r="N1875" s="34"/>
      <c r="AB1875" s="25"/>
      <c r="AC1875" s="25"/>
      <c r="AD1875" s="25"/>
      <c r="AE1875" s="25"/>
    </row>
    <row r="1876" spans="13:31" x14ac:dyDescent="0.2">
      <c r="M1876" s="34"/>
      <c r="N1876" s="34"/>
      <c r="AB1876" s="25"/>
      <c r="AC1876" s="25"/>
      <c r="AD1876" s="25"/>
      <c r="AE1876" s="25"/>
    </row>
    <row r="1877" spans="13:31" x14ac:dyDescent="0.2">
      <c r="M1877" s="34"/>
      <c r="N1877" s="34"/>
      <c r="AB1877" s="25"/>
      <c r="AC1877" s="25"/>
      <c r="AD1877" s="25"/>
      <c r="AE1877" s="25"/>
    </row>
    <row r="1878" spans="13:31" x14ac:dyDescent="0.2">
      <c r="M1878" s="34"/>
      <c r="N1878" s="34"/>
      <c r="AB1878" s="25"/>
      <c r="AC1878" s="25"/>
      <c r="AD1878" s="25"/>
      <c r="AE1878" s="25"/>
    </row>
    <row r="1879" spans="13:31" x14ac:dyDescent="0.2">
      <c r="M1879" s="34"/>
      <c r="N1879" s="34"/>
      <c r="AB1879" s="25"/>
      <c r="AC1879" s="25"/>
      <c r="AD1879" s="25"/>
      <c r="AE1879" s="25"/>
    </row>
    <row r="1880" spans="13:31" x14ac:dyDescent="0.2">
      <c r="M1880" s="34"/>
      <c r="N1880" s="34"/>
      <c r="AB1880" s="25"/>
      <c r="AC1880" s="25"/>
      <c r="AD1880" s="25"/>
      <c r="AE1880" s="25"/>
    </row>
    <row r="1881" spans="13:31" x14ac:dyDescent="0.2">
      <c r="M1881" s="34"/>
      <c r="N1881" s="34"/>
      <c r="AB1881" s="25"/>
      <c r="AC1881" s="25"/>
      <c r="AD1881" s="25"/>
      <c r="AE1881" s="25"/>
    </row>
    <row r="1882" spans="13:31" x14ac:dyDescent="0.2">
      <c r="M1882" s="34"/>
      <c r="N1882" s="34"/>
      <c r="AB1882" s="25"/>
      <c r="AC1882" s="25"/>
      <c r="AD1882" s="25"/>
      <c r="AE1882" s="25"/>
    </row>
    <row r="1883" spans="13:31" x14ac:dyDescent="0.2">
      <c r="M1883" s="34"/>
      <c r="N1883" s="34"/>
      <c r="AB1883" s="25"/>
      <c r="AC1883" s="25"/>
      <c r="AD1883" s="25"/>
      <c r="AE1883" s="25"/>
    </row>
    <row r="1884" spans="13:31" x14ac:dyDescent="0.2">
      <c r="M1884" s="34"/>
      <c r="N1884" s="34"/>
      <c r="AB1884" s="25"/>
      <c r="AC1884" s="25"/>
      <c r="AD1884" s="25"/>
      <c r="AE1884" s="25"/>
    </row>
    <row r="1885" spans="13:31" x14ac:dyDescent="0.2">
      <c r="M1885" s="34"/>
      <c r="N1885" s="34"/>
      <c r="AB1885" s="25"/>
      <c r="AC1885" s="25"/>
      <c r="AD1885" s="25"/>
      <c r="AE1885" s="25"/>
    </row>
    <row r="1886" spans="13:31" x14ac:dyDescent="0.2">
      <c r="M1886" s="34"/>
      <c r="N1886" s="34"/>
      <c r="AB1886" s="25"/>
      <c r="AC1886" s="25"/>
      <c r="AD1886" s="25"/>
      <c r="AE1886" s="25"/>
    </row>
    <row r="1887" spans="13:31" x14ac:dyDescent="0.2">
      <c r="M1887" s="34"/>
      <c r="N1887" s="34"/>
      <c r="AB1887" s="25"/>
      <c r="AC1887" s="25"/>
      <c r="AD1887" s="25"/>
      <c r="AE1887" s="25"/>
    </row>
    <row r="1888" spans="13:31" x14ac:dyDescent="0.2">
      <c r="M1888" s="34"/>
      <c r="N1888" s="34"/>
      <c r="AB1888" s="25"/>
      <c r="AC1888" s="25"/>
      <c r="AD1888" s="25"/>
      <c r="AE1888" s="25"/>
    </row>
    <row r="1889" spans="13:31" x14ac:dyDescent="0.2">
      <c r="M1889" s="34"/>
      <c r="N1889" s="34"/>
      <c r="AB1889" s="25"/>
      <c r="AC1889" s="25"/>
      <c r="AD1889" s="25"/>
      <c r="AE1889" s="25"/>
    </row>
    <row r="1890" spans="13:31" x14ac:dyDescent="0.2">
      <c r="M1890" s="34"/>
      <c r="N1890" s="34"/>
      <c r="AB1890" s="25"/>
      <c r="AC1890" s="25"/>
      <c r="AD1890" s="25"/>
      <c r="AE1890" s="25"/>
    </row>
    <row r="1891" spans="13:31" x14ac:dyDescent="0.2">
      <c r="M1891" s="34"/>
      <c r="N1891" s="34"/>
      <c r="AB1891" s="25"/>
      <c r="AC1891" s="25"/>
      <c r="AD1891" s="25"/>
      <c r="AE1891" s="25"/>
    </row>
    <row r="1892" spans="13:31" x14ac:dyDescent="0.2">
      <c r="M1892" s="34"/>
      <c r="N1892" s="34"/>
      <c r="AB1892" s="25"/>
      <c r="AC1892" s="25"/>
      <c r="AD1892" s="25"/>
      <c r="AE1892" s="25"/>
    </row>
    <row r="1893" spans="13:31" x14ac:dyDescent="0.2">
      <c r="M1893" s="34"/>
      <c r="N1893" s="34"/>
      <c r="AB1893" s="25"/>
      <c r="AC1893" s="25"/>
      <c r="AD1893" s="25"/>
      <c r="AE1893" s="25"/>
    </row>
    <row r="1894" spans="13:31" x14ac:dyDescent="0.2">
      <c r="M1894" s="34"/>
      <c r="N1894" s="34"/>
      <c r="AB1894" s="25"/>
      <c r="AC1894" s="25"/>
      <c r="AD1894" s="25"/>
      <c r="AE1894" s="25"/>
    </row>
    <row r="1895" spans="13:31" x14ac:dyDescent="0.2">
      <c r="M1895" s="34"/>
      <c r="N1895" s="34"/>
      <c r="AB1895" s="25"/>
      <c r="AC1895" s="25"/>
      <c r="AD1895" s="25"/>
      <c r="AE1895" s="25"/>
    </row>
    <row r="1896" spans="13:31" x14ac:dyDescent="0.2">
      <c r="M1896" s="34"/>
      <c r="N1896" s="34"/>
      <c r="AB1896" s="25"/>
      <c r="AC1896" s="25"/>
      <c r="AD1896" s="25"/>
      <c r="AE1896" s="25"/>
    </row>
    <row r="1897" spans="13:31" x14ac:dyDescent="0.2">
      <c r="M1897" s="34"/>
      <c r="N1897" s="34"/>
      <c r="AB1897" s="25"/>
      <c r="AC1897" s="25"/>
      <c r="AD1897" s="25"/>
      <c r="AE1897" s="25"/>
    </row>
    <row r="1898" spans="13:31" x14ac:dyDescent="0.2">
      <c r="M1898" s="34"/>
      <c r="N1898" s="34"/>
      <c r="AB1898" s="25"/>
      <c r="AC1898" s="25"/>
      <c r="AD1898" s="25"/>
      <c r="AE1898" s="25"/>
    </row>
    <row r="1899" spans="13:31" x14ac:dyDescent="0.2">
      <c r="M1899" s="34"/>
      <c r="N1899" s="34"/>
      <c r="AB1899" s="25"/>
      <c r="AC1899" s="25"/>
      <c r="AD1899" s="25"/>
      <c r="AE1899" s="25"/>
    </row>
    <row r="1900" spans="13:31" x14ac:dyDescent="0.2">
      <c r="M1900" s="34"/>
      <c r="N1900" s="34"/>
      <c r="AB1900" s="25"/>
      <c r="AC1900" s="25"/>
      <c r="AD1900" s="25"/>
      <c r="AE1900" s="25"/>
    </row>
    <row r="1901" spans="13:31" x14ac:dyDescent="0.2">
      <c r="M1901" s="34"/>
      <c r="N1901" s="34"/>
      <c r="AB1901" s="25"/>
      <c r="AC1901" s="25"/>
      <c r="AD1901" s="25"/>
      <c r="AE1901" s="25"/>
    </row>
    <row r="1902" spans="13:31" x14ac:dyDescent="0.2">
      <c r="M1902" s="34"/>
      <c r="N1902" s="34"/>
      <c r="AB1902" s="25"/>
      <c r="AC1902" s="25"/>
      <c r="AD1902" s="25"/>
      <c r="AE1902" s="25"/>
    </row>
    <row r="1903" spans="13:31" x14ac:dyDescent="0.2">
      <c r="M1903" s="34"/>
      <c r="N1903" s="34"/>
      <c r="AB1903" s="25"/>
      <c r="AC1903" s="25"/>
      <c r="AD1903" s="25"/>
      <c r="AE1903" s="25"/>
    </row>
    <row r="1904" spans="13:31" x14ac:dyDescent="0.2">
      <c r="M1904" s="34"/>
      <c r="N1904" s="34"/>
      <c r="AB1904" s="25"/>
      <c r="AC1904" s="25"/>
      <c r="AD1904" s="25"/>
      <c r="AE1904" s="25"/>
    </row>
    <row r="1905" spans="13:31" x14ac:dyDescent="0.2">
      <c r="M1905" s="34"/>
      <c r="N1905" s="34"/>
      <c r="AB1905" s="25"/>
      <c r="AC1905" s="25"/>
      <c r="AD1905" s="25"/>
      <c r="AE1905" s="25"/>
    </row>
    <row r="1906" spans="13:31" x14ac:dyDescent="0.2">
      <c r="M1906" s="34"/>
      <c r="N1906" s="34"/>
      <c r="AB1906" s="25"/>
      <c r="AC1906" s="25"/>
      <c r="AD1906" s="25"/>
      <c r="AE1906" s="25"/>
    </row>
    <row r="1907" spans="13:31" x14ac:dyDescent="0.2">
      <c r="M1907" s="34"/>
      <c r="N1907" s="34"/>
      <c r="AB1907" s="25"/>
      <c r="AC1907" s="25"/>
      <c r="AD1907" s="25"/>
      <c r="AE1907" s="25"/>
    </row>
    <row r="1908" spans="13:31" x14ac:dyDescent="0.2">
      <c r="M1908" s="34"/>
      <c r="N1908" s="34"/>
      <c r="AB1908" s="25"/>
      <c r="AC1908" s="25"/>
      <c r="AD1908" s="25"/>
      <c r="AE1908" s="25"/>
    </row>
    <row r="1909" spans="13:31" x14ac:dyDescent="0.2">
      <c r="M1909" s="34"/>
      <c r="N1909" s="34"/>
      <c r="AB1909" s="25"/>
      <c r="AC1909" s="25"/>
      <c r="AD1909" s="25"/>
      <c r="AE1909" s="25"/>
    </row>
    <row r="1910" spans="13:31" x14ac:dyDescent="0.2">
      <c r="M1910" s="34"/>
      <c r="N1910" s="34"/>
      <c r="AB1910" s="25"/>
      <c r="AC1910" s="25"/>
      <c r="AD1910" s="25"/>
      <c r="AE1910" s="25"/>
    </row>
    <row r="1911" spans="13:31" x14ac:dyDescent="0.2">
      <c r="M1911" s="34"/>
      <c r="N1911" s="34"/>
      <c r="AB1911" s="25"/>
      <c r="AC1911" s="25"/>
      <c r="AD1911" s="25"/>
      <c r="AE1911" s="25"/>
    </row>
    <row r="1912" spans="13:31" x14ac:dyDescent="0.2">
      <c r="M1912" s="34"/>
      <c r="N1912" s="34"/>
      <c r="AB1912" s="25"/>
      <c r="AC1912" s="25"/>
      <c r="AD1912" s="25"/>
      <c r="AE1912" s="25"/>
    </row>
    <row r="1913" spans="13:31" x14ac:dyDescent="0.2">
      <c r="M1913" s="34"/>
      <c r="N1913" s="34"/>
      <c r="AB1913" s="25"/>
      <c r="AC1913" s="25"/>
      <c r="AD1913" s="25"/>
      <c r="AE1913" s="25"/>
    </row>
    <row r="1914" spans="13:31" x14ac:dyDescent="0.2">
      <c r="M1914" s="34"/>
      <c r="N1914" s="34"/>
      <c r="AB1914" s="25"/>
      <c r="AC1914" s="25"/>
      <c r="AD1914" s="25"/>
      <c r="AE1914" s="25"/>
    </row>
    <row r="1915" spans="13:31" x14ac:dyDescent="0.2">
      <c r="M1915" s="34"/>
      <c r="N1915" s="34"/>
      <c r="AB1915" s="25"/>
      <c r="AC1915" s="25"/>
      <c r="AD1915" s="25"/>
      <c r="AE1915" s="25"/>
    </row>
    <row r="1916" spans="13:31" x14ac:dyDescent="0.2">
      <c r="M1916" s="34"/>
      <c r="N1916" s="34"/>
      <c r="AB1916" s="25"/>
      <c r="AC1916" s="25"/>
      <c r="AD1916" s="25"/>
      <c r="AE1916" s="25"/>
    </row>
    <row r="1917" spans="13:31" x14ac:dyDescent="0.2">
      <c r="M1917" s="34"/>
      <c r="N1917" s="34"/>
      <c r="AB1917" s="25"/>
      <c r="AC1917" s="25"/>
      <c r="AD1917" s="25"/>
      <c r="AE1917" s="25"/>
    </row>
    <row r="1918" spans="13:31" x14ac:dyDescent="0.2">
      <c r="M1918" s="34"/>
      <c r="N1918" s="34"/>
      <c r="AB1918" s="25"/>
      <c r="AC1918" s="25"/>
      <c r="AD1918" s="25"/>
      <c r="AE1918" s="25"/>
    </row>
    <row r="1919" spans="13:31" x14ac:dyDescent="0.2">
      <c r="M1919" s="34"/>
      <c r="N1919" s="34"/>
      <c r="AB1919" s="25"/>
      <c r="AC1919" s="25"/>
      <c r="AD1919" s="25"/>
      <c r="AE1919" s="25"/>
    </row>
    <row r="1920" spans="13:31" x14ac:dyDescent="0.2">
      <c r="M1920" s="34"/>
      <c r="N1920" s="34"/>
      <c r="AB1920" s="25"/>
      <c r="AC1920" s="25"/>
      <c r="AD1920" s="25"/>
      <c r="AE1920" s="25"/>
    </row>
    <row r="1921" spans="13:31" x14ac:dyDescent="0.2">
      <c r="M1921" s="34"/>
      <c r="N1921" s="34"/>
      <c r="AB1921" s="25"/>
      <c r="AC1921" s="25"/>
      <c r="AD1921" s="25"/>
      <c r="AE1921" s="25"/>
    </row>
    <row r="1922" spans="13:31" x14ac:dyDescent="0.2">
      <c r="M1922" s="34"/>
      <c r="N1922" s="34"/>
      <c r="AB1922" s="25"/>
      <c r="AC1922" s="25"/>
      <c r="AD1922" s="25"/>
      <c r="AE1922" s="25"/>
    </row>
    <row r="1923" spans="13:31" x14ac:dyDescent="0.2">
      <c r="M1923" s="34"/>
      <c r="N1923" s="34"/>
      <c r="AB1923" s="25"/>
      <c r="AC1923" s="25"/>
      <c r="AD1923" s="25"/>
      <c r="AE1923" s="25"/>
    </row>
    <row r="1924" spans="13:31" x14ac:dyDescent="0.2">
      <c r="M1924" s="34"/>
      <c r="N1924" s="34"/>
      <c r="AB1924" s="25"/>
      <c r="AC1924" s="25"/>
      <c r="AD1924" s="25"/>
      <c r="AE1924" s="25"/>
    </row>
    <row r="1925" spans="13:31" x14ac:dyDescent="0.2">
      <c r="M1925" s="34"/>
      <c r="N1925" s="34"/>
      <c r="AB1925" s="25"/>
      <c r="AC1925" s="25"/>
      <c r="AD1925" s="25"/>
      <c r="AE1925" s="25"/>
    </row>
    <row r="1926" spans="13:31" x14ac:dyDescent="0.2">
      <c r="M1926" s="34"/>
      <c r="N1926" s="34"/>
      <c r="AB1926" s="25"/>
      <c r="AC1926" s="25"/>
      <c r="AD1926" s="25"/>
      <c r="AE1926" s="25"/>
    </row>
    <row r="1927" spans="13:31" x14ac:dyDescent="0.2">
      <c r="M1927" s="34"/>
      <c r="N1927" s="34"/>
      <c r="AB1927" s="25"/>
      <c r="AC1927" s="25"/>
      <c r="AD1927" s="25"/>
      <c r="AE1927" s="25"/>
    </row>
    <row r="1928" spans="13:31" x14ac:dyDescent="0.2">
      <c r="M1928" s="34"/>
      <c r="N1928" s="34"/>
      <c r="AB1928" s="25"/>
      <c r="AC1928" s="25"/>
      <c r="AD1928" s="25"/>
      <c r="AE1928" s="25"/>
    </row>
    <row r="1929" spans="13:31" x14ac:dyDescent="0.2">
      <c r="M1929" s="34"/>
      <c r="N1929" s="34"/>
      <c r="AB1929" s="25"/>
      <c r="AC1929" s="25"/>
      <c r="AD1929" s="25"/>
      <c r="AE1929" s="25"/>
    </row>
    <row r="1930" spans="13:31" x14ac:dyDescent="0.2">
      <c r="M1930" s="34"/>
      <c r="N1930" s="34"/>
      <c r="AB1930" s="25"/>
      <c r="AC1930" s="25"/>
      <c r="AD1930" s="25"/>
      <c r="AE1930" s="25"/>
    </row>
    <row r="1931" spans="13:31" x14ac:dyDescent="0.2">
      <c r="M1931" s="34"/>
      <c r="N1931" s="34"/>
      <c r="AB1931" s="25"/>
      <c r="AC1931" s="25"/>
      <c r="AD1931" s="25"/>
      <c r="AE1931" s="25"/>
    </row>
    <row r="1932" spans="13:31" x14ac:dyDescent="0.2">
      <c r="M1932" s="34"/>
      <c r="N1932" s="34"/>
      <c r="AB1932" s="25"/>
      <c r="AC1932" s="25"/>
      <c r="AD1932" s="25"/>
      <c r="AE1932" s="25"/>
    </row>
    <row r="1933" spans="13:31" x14ac:dyDescent="0.2">
      <c r="M1933" s="34"/>
      <c r="N1933" s="34"/>
      <c r="AB1933" s="25"/>
      <c r="AC1933" s="25"/>
      <c r="AD1933" s="25"/>
      <c r="AE1933" s="25"/>
    </row>
    <row r="1934" spans="13:31" x14ac:dyDescent="0.2">
      <c r="M1934" s="34"/>
      <c r="N1934" s="34"/>
      <c r="AB1934" s="25"/>
      <c r="AC1934" s="25"/>
      <c r="AD1934" s="25"/>
      <c r="AE1934" s="25"/>
    </row>
    <row r="1935" spans="13:31" x14ac:dyDescent="0.2">
      <c r="M1935" s="34"/>
      <c r="N1935" s="34"/>
      <c r="AB1935" s="25"/>
      <c r="AC1935" s="25"/>
      <c r="AD1935" s="25"/>
      <c r="AE1935" s="25"/>
    </row>
    <row r="1936" spans="13:31" x14ac:dyDescent="0.2">
      <c r="M1936" s="34"/>
      <c r="N1936" s="34"/>
      <c r="AB1936" s="25"/>
      <c r="AC1936" s="25"/>
      <c r="AD1936" s="25"/>
      <c r="AE1936" s="25"/>
    </row>
    <row r="1937" spans="13:31" x14ac:dyDescent="0.2">
      <c r="M1937" s="34"/>
      <c r="N1937" s="34"/>
      <c r="AB1937" s="25"/>
      <c r="AC1937" s="25"/>
      <c r="AD1937" s="25"/>
      <c r="AE1937" s="25"/>
    </row>
    <row r="1938" spans="13:31" x14ac:dyDescent="0.2">
      <c r="M1938" s="34"/>
      <c r="N1938" s="34"/>
      <c r="AB1938" s="25"/>
      <c r="AC1938" s="25"/>
      <c r="AD1938" s="25"/>
      <c r="AE1938" s="25"/>
    </row>
    <row r="1939" spans="13:31" x14ac:dyDescent="0.2">
      <c r="M1939" s="34"/>
      <c r="N1939" s="34"/>
      <c r="AB1939" s="25"/>
      <c r="AC1939" s="25"/>
      <c r="AD1939" s="25"/>
      <c r="AE1939" s="25"/>
    </row>
    <row r="1940" spans="13:31" x14ac:dyDescent="0.2">
      <c r="M1940" s="34"/>
      <c r="N1940" s="34"/>
      <c r="AB1940" s="25"/>
      <c r="AC1940" s="25"/>
      <c r="AD1940" s="25"/>
      <c r="AE1940" s="25"/>
    </row>
    <row r="1941" spans="13:31" x14ac:dyDescent="0.2">
      <c r="M1941" s="34"/>
      <c r="N1941" s="34"/>
      <c r="AB1941" s="25"/>
      <c r="AC1941" s="25"/>
      <c r="AD1941" s="25"/>
      <c r="AE1941" s="25"/>
    </row>
    <row r="1942" spans="13:31" x14ac:dyDescent="0.2">
      <c r="M1942" s="34"/>
      <c r="N1942" s="34"/>
      <c r="AB1942" s="25"/>
      <c r="AC1942" s="25"/>
      <c r="AD1942" s="25"/>
      <c r="AE1942" s="25"/>
    </row>
    <row r="1943" spans="13:31" x14ac:dyDescent="0.2">
      <c r="M1943" s="34"/>
      <c r="N1943" s="34"/>
      <c r="AB1943" s="25"/>
      <c r="AC1943" s="25"/>
      <c r="AD1943" s="25"/>
      <c r="AE1943" s="25"/>
    </row>
    <row r="1944" spans="13:31" x14ac:dyDescent="0.2">
      <c r="M1944" s="34"/>
      <c r="N1944" s="34"/>
      <c r="AB1944" s="25"/>
      <c r="AC1944" s="25"/>
      <c r="AD1944" s="25"/>
      <c r="AE1944" s="25"/>
    </row>
    <row r="1945" spans="13:31" x14ac:dyDescent="0.2">
      <c r="M1945" s="34"/>
      <c r="N1945" s="34"/>
      <c r="AB1945" s="25"/>
      <c r="AC1945" s="25"/>
      <c r="AD1945" s="25"/>
      <c r="AE1945" s="25"/>
    </row>
    <row r="1946" spans="13:31" x14ac:dyDescent="0.2">
      <c r="M1946" s="34"/>
      <c r="N1946" s="34"/>
      <c r="AB1946" s="25"/>
      <c r="AC1946" s="25"/>
      <c r="AD1946" s="25"/>
      <c r="AE1946" s="25"/>
    </row>
    <row r="1947" spans="13:31" x14ac:dyDescent="0.2">
      <c r="M1947" s="34"/>
      <c r="N1947" s="34"/>
      <c r="AB1947" s="25"/>
      <c r="AC1947" s="25"/>
      <c r="AD1947" s="25"/>
      <c r="AE1947" s="25"/>
    </row>
    <row r="1948" spans="13:31" x14ac:dyDescent="0.2">
      <c r="M1948" s="34"/>
      <c r="N1948" s="34"/>
      <c r="AB1948" s="25"/>
      <c r="AC1948" s="25"/>
      <c r="AD1948" s="25"/>
      <c r="AE1948" s="25"/>
    </row>
    <row r="1949" spans="13:31" x14ac:dyDescent="0.2">
      <c r="M1949" s="34"/>
      <c r="N1949" s="34"/>
      <c r="AB1949" s="25"/>
      <c r="AC1949" s="25"/>
      <c r="AD1949" s="25"/>
      <c r="AE1949" s="25"/>
    </row>
    <row r="1950" spans="13:31" x14ac:dyDescent="0.2">
      <c r="M1950" s="34"/>
      <c r="N1950" s="34"/>
      <c r="AB1950" s="25"/>
      <c r="AC1950" s="25"/>
      <c r="AD1950" s="25"/>
      <c r="AE1950" s="25"/>
    </row>
    <row r="1951" spans="13:31" x14ac:dyDescent="0.2">
      <c r="M1951" s="34"/>
      <c r="N1951" s="34"/>
      <c r="AB1951" s="25"/>
      <c r="AC1951" s="25"/>
      <c r="AD1951" s="25"/>
      <c r="AE1951" s="25"/>
    </row>
    <row r="1952" spans="13:31" x14ac:dyDescent="0.2">
      <c r="M1952" s="34"/>
      <c r="N1952" s="34"/>
      <c r="AB1952" s="25"/>
      <c r="AC1952" s="25"/>
      <c r="AD1952" s="25"/>
      <c r="AE1952" s="25"/>
    </row>
    <row r="1953" spans="13:31" x14ac:dyDescent="0.2">
      <c r="M1953" s="34"/>
      <c r="N1953" s="34"/>
      <c r="AB1953" s="25"/>
      <c r="AC1953" s="25"/>
      <c r="AD1953" s="25"/>
      <c r="AE1953" s="25"/>
    </row>
    <row r="1954" spans="13:31" x14ac:dyDescent="0.2">
      <c r="M1954" s="34"/>
      <c r="N1954" s="34"/>
      <c r="AB1954" s="25"/>
      <c r="AC1954" s="25"/>
      <c r="AD1954" s="25"/>
      <c r="AE1954" s="25"/>
    </row>
    <row r="1955" spans="13:31" x14ac:dyDescent="0.2">
      <c r="M1955" s="34"/>
      <c r="N1955" s="34"/>
      <c r="AB1955" s="25"/>
      <c r="AC1955" s="25"/>
      <c r="AD1955" s="25"/>
      <c r="AE1955" s="25"/>
    </row>
    <row r="1956" spans="13:31" x14ac:dyDescent="0.2">
      <c r="M1956" s="34"/>
      <c r="N1956" s="34"/>
      <c r="AB1956" s="25"/>
      <c r="AC1956" s="25"/>
      <c r="AD1956" s="25"/>
      <c r="AE1956" s="25"/>
    </row>
    <row r="1957" spans="13:31" x14ac:dyDescent="0.2">
      <c r="M1957" s="34"/>
      <c r="N1957" s="34"/>
      <c r="AB1957" s="25"/>
      <c r="AC1957" s="25"/>
      <c r="AD1957" s="25"/>
      <c r="AE1957" s="25"/>
    </row>
    <row r="1958" spans="13:31" x14ac:dyDescent="0.2">
      <c r="M1958" s="34"/>
      <c r="N1958" s="34"/>
      <c r="AB1958" s="25"/>
      <c r="AC1958" s="25"/>
      <c r="AD1958" s="25"/>
      <c r="AE1958" s="25"/>
    </row>
    <row r="1959" spans="13:31" x14ac:dyDescent="0.2">
      <c r="M1959" s="34"/>
      <c r="N1959" s="34"/>
      <c r="AB1959" s="25"/>
      <c r="AC1959" s="25"/>
      <c r="AD1959" s="25"/>
      <c r="AE1959" s="25"/>
    </row>
    <row r="1960" spans="13:31" x14ac:dyDescent="0.2">
      <c r="M1960" s="34"/>
      <c r="N1960" s="34"/>
      <c r="AB1960" s="25"/>
      <c r="AC1960" s="25"/>
      <c r="AD1960" s="25"/>
      <c r="AE1960" s="25"/>
    </row>
    <row r="1961" spans="13:31" x14ac:dyDescent="0.2">
      <c r="M1961" s="34"/>
      <c r="N1961" s="34"/>
      <c r="AB1961" s="25"/>
      <c r="AC1961" s="25"/>
      <c r="AD1961" s="25"/>
      <c r="AE1961" s="25"/>
    </row>
    <row r="1962" spans="13:31" x14ac:dyDescent="0.2">
      <c r="M1962" s="34"/>
      <c r="N1962" s="34"/>
      <c r="AB1962" s="25"/>
      <c r="AC1962" s="25"/>
      <c r="AD1962" s="25"/>
      <c r="AE1962" s="25"/>
    </row>
    <row r="1963" spans="13:31" x14ac:dyDescent="0.2">
      <c r="M1963" s="34"/>
      <c r="N1963" s="34"/>
      <c r="AB1963" s="25"/>
      <c r="AC1963" s="25"/>
      <c r="AD1963" s="25"/>
      <c r="AE1963" s="25"/>
    </row>
    <row r="1964" spans="13:31" x14ac:dyDescent="0.2">
      <c r="M1964" s="34"/>
      <c r="N1964" s="34"/>
      <c r="AB1964" s="25"/>
      <c r="AC1964" s="25"/>
      <c r="AD1964" s="25"/>
      <c r="AE1964" s="25"/>
    </row>
    <row r="1965" spans="13:31" x14ac:dyDescent="0.2">
      <c r="M1965" s="34"/>
      <c r="N1965" s="34"/>
      <c r="AB1965" s="25"/>
      <c r="AC1965" s="25"/>
      <c r="AD1965" s="25"/>
      <c r="AE1965" s="25"/>
    </row>
    <row r="1966" spans="13:31" x14ac:dyDescent="0.2">
      <c r="M1966" s="34"/>
      <c r="N1966" s="34"/>
      <c r="AB1966" s="25"/>
      <c r="AC1966" s="25"/>
      <c r="AD1966" s="25"/>
      <c r="AE1966" s="25"/>
    </row>
    <row r="1967" spans="13:31" x14ac:dyDescent="0.2">
      <c r="M1967" s="34"/>
      <c r="N1967" s="34"/>
      <c r="AB1967" s="25"/>
      <c r="AC1967" s="25"/>
      <c r="AD1967" s="25"/>
      <c r="AE1967" s="25"/>
    </row>
    <row r="1968" spans="13:31" x14ac:dyDescent="0.2">
      <c r="M1968" s="34"/>
      <c r="N1968" s="34"/>
      <c r="AB1968" s="25"/>
      <c r="AC1968" s="25"/>
      <c r="AD1968" s="25"/>
      <c r="AE1968" s="25"/>
    </row>
    <row r="1969" spans="13:31" x14ac:dyDescent="0.2">
      <c r="M1969" s="34"/>
      <c r="N1969" s="34"/>
      <c r="AB1969" s="25"/>
      <c r="AC1969" s="25"/>
      <c r="AD1969" s="25"/>
      <c r="AE1969" s="25"/>
    </row>
    <row r="1970" spans="13:31" x14ac:dyDescent="0.2">
      <c r="M1970" s="34"/>
      <c r="N1970" s="34"/>
      <c r="AB1970" s="25"/>
      <c r="AC1970" s="25"/>
      <c r="AD1970" s="25"/>
      <c r="AE1970" s="25"/>
    </row>
    <row r="1971" spans="13:31" x14ac:dyDescent="0.2">
      <c r="M1971" s="34"/>
      <c r="N1971" s="34"/>
      <c r="AB1971" s="25"/>
      <c r="AC1971" s="25"/>
      <c r="AD1971" s="25"/>
      <c r="AE1971" s="25"/>
    </row>
    <row r="1972" spans="13:31" x14ac:dyDescent="0.2">
      <c r="M1972" s="34"/>
      <c r="N1972" s="34"/>
      <c r="AB1972" s="25"/>
      <c r="AC1972" s="25"/>
      <c r="AD1972" s="25"/>
      <c r="AE1972" s="25"/>
    </row>
    <row r="1973" spans="13:31" x14ac:dyDescent="0.2">
      <c r="M1973" s="34"/>
      <c r="N1973" s="34"/>
      <c r="AB1973" s="25"/>
      <c r="AC1973" s="25"/>
      <c r="AD1973" s="25"/>
      <c r="AE1973" s="25"/>
    </row>
    <row r="1974" spans="13:31" x14ac:dyDescent="0.2">
      <c r="M1974" s="34"/>
      <c r="N1974" s="34"/>
      <c r="AB1974" s="25"/>
      <c r="AC1974" s="25"/>
      <c r="AD1974" s="25"/>
      <c r="AE1974" s="25"/>
    </row>
    <row r="1975" spans="13:31" x14ac:dyDescent="0.2">
      <c r="M1975" s="34"/>
      <c r="N1975" s="34"/>
      <c r="AB1975" s="25"/>
      <c r="AC1975" s="25"/>
      <c r="AD1975" s="25"/>
      <c r="AE1975" s="25"/>
    </row>
    <row r="1976" spans="13:31" x14ac:dyDescent="0.2">
      <c r="M1976" s="34"/>
      <c r="N1976" s="34"/>
      <c r="AB1976" s="25"/>
      <c r="AC1976" s="25"/>
      <c r="AD1976" s="25"/>
      <c r="AE1976" s="25"/>
    </row>
    <row r="1977" spans="13:31" x14ac:dyDescent="0.2">
      <c r="M1977" s="34"/>
      <c r="N1977" s="34"/>
      <c r="AB1977" s="25"/>
      <c r="AC1977" s="25"/>
      <c r="AD1977" s="25"/>
      <c r="AE1977" s="25"/>
    </row>
    <row r="1978" spans="13:31" x14ac:dyDescent="0.2">
      <c r="M1978" s="34"/>
      <c r="N1978" s="34"/>
      <c r="AB1978" s="25"/>
      <c r="AC1978" s="25"/>
      <c r="AD1978" s="25"/>
      <c r="AE1978" s="25"/>
    </row>
    <row r="1979" spans="13:31" x14ac:dyDescent="0.2">
      <c r="M1979" s="34"/>
      <c r="N1979" s="34"/>
      <c r="AB1979" s="25"/>
      <c r="AC1979" s="25"/>
      <c r="AD1979" s="25"/>
      <c r="AE1979" s="25"/>
    </row>
    <row r="1980" spans="13:31" x14ac:dyDescent="0.2">
      <c r="M1980" s="34"/>
      <c r="N1980" s="34"/>
      <c r="AB1980" s="25"/>
      <c r="AC1980" s="25"/>
      <c r="AD1980" s="25"/>
      <c r="AE1980" s="25"/>
    </row>
    <row r="1981" spans="13:31" x14ac:dyDescent="0.2">
      <c r="M1981" s="34"/>
      <c r="N1981" s="34"/>
      <c r="AB1981" s="25"/>
      <c r="AC1981" s="25"/>
      <c r="AD1981" s="25"/>
      <c r="AE1981" s="25"/>
    </row>
    <row r="1982" spans="13:31" x14ac:dyDescent="0.2">
      <c r="M1982" s="34"/>
      <c r="N1982" s="34"/>
      <c r="AB1982" s="25"/>
      <c r="AC1982" s="25"/>
      <c r="AD1982" s="25"/>
      <c r="AE1982" s="25"/>
    </row>
    <row r="1983" spans="13:31" x14ac:dyDescent="0.2">
      <c r="M1983" s="34"/>
      <c r="N1983" s="34"/>
      <c r="AB1983" s="25"/>
      <c r="AC1983" s="25"/>
      <c r="AD1983" s="25"/>
      <c r="AE1983" s="25"/>
    </row>
    <row r="1984" spans="13:31" x14ac:dyDescent="0.2">
      <c r="M1984" s="34"/>
      <c r="N1984" s="34"/>
      <c r="AB1984" s="25"/>
      <c r="AC1984" s="25"/>
      <c r="AD1984" s="25"/>
      <c r="AE1984" s="25"/>
    </row>
    <row r="1985" spans="13:31" x14ac:dyDescent="0.2">
      <c r="M1985" s="34"/>
      <c r="N1985" s="34"/>
      <c r="AB1985" s="25"/>
      <c r="AC1985" s="25"/>
      <c r="AD1985" s="25"/>
      <c r="AE1985" s="25"/>
    </row>
    <row r="1986" spans="13:31" x14ac:dyDescent="0.2">
      <c r="M1986" s="34"/>
      <c r="N1986" s="34"/>
      <c r="AB1986" s="25"/>
      <c r="AC1986" s="25"/>
      <c r="AD1986" s="25"/>
      <c r="AE1986" s="25"/>
    </row>
    <row r="1987" spans="13:31" x14ac:dyDescent="0.2">
      <c r="M1987" s="34"/>
      <c r="N1987" s="34"/>
      <c r="AB1987" s="25"/>
      <c r="AC1987" s="25"/>
      <c r="AD1987" s="25"/>
      <c r="AE1987" s="25"/>
    </row>
    <row r="1988" spans="13:31" x14ac:dyDescent="0.2">
      <c r="M1988" s="34"/>
      <c r="N1988" s="34"/>
      <c r="AB1988" s="25"/>
      <c r="AC1988" s="25"/>
      <c r="AD1988" s="25"/>
      <c r="AE1988" s="25"/>
    </row>
    <row r="1989" spans="13:31" x14ac:dyDescent="0.2">
      <c r="M1989" s="34"/>
      <c r="N1989" s="34"/>
      <c r="AB1989" s="25"/>
      <c r="AC1989" s="25"/>
      <c r="AD1989" s="25"/>
      <c r="AE1989" s="25"/>
    </row>
    <row r="1990" spans="13:31" x14ac:dyDescent="0.2">
      <c r="M1990" s="34"/>
      <c r="N1990" s="34"/>
      <c r="AB1990" s="25"/>
      <c r="AC1990" s="25"/>
      <c r="AD1990" s="25"/>
      <c r="AE1990" s="25"/>
    </row>
    <row r="1991" spans="13:31" x14ac:dyDescent="0.2">
      <c r="M1991" s="34"/>
      <c r="N1991" s="34"/>
      <c r="AB1991" s="25"/>
      <c r="AC1991" s="25"/>
      <c r="AD1991" s="25"/>
      <c r="AE1991" s="25"/>
    </row>
    <row r="1992" spans="13:31" x14ac:dyDescent="0.2">
      <c r="M1992" s="34"/>
      <c r="N1992" s="34"/>
      <c r="AB1992" s="25"/>
      <c r="AC1992" s="25"/>
      <c r="AD1992" s="25"/>
      <c r="AE1992" s="25"/>
    </row>
    <row r="1993" spans="13:31" x14ac:dyDescent="0.2">
      <c r="M1993" s="34"/>
      <c r="N1993" s="34"/>
      <c r="AB1993" s="25"/>
      <c r="AC1993" s="25"/>
      <c r="AD1993" s="25"/>
      <c r="AE1993" s="25"/>
    </row>
    <row r="1994" spans="13:31" x14ac:dyDescent="0.2">
      <c r="M1994" s="34"/>
      <c r="N1994" s="34"/>
      <c r="AB1994" s="25"/>
      <c r="AC1994" s="25"/>
      <c r="AD1994" s="25"/>
      <c r="AE1994" s="25"/>
    </row>
    <row r="1995" spans="13:31" x14ac:dyDescent="0.2">
      <c r="M1995" s="34"/>
      <c r="N1995" s="34"/>
      <c r="AB1995" s="25"/>
      <c r="AC1995" s="25"/>
      <c r="AD1995" s="25"/>
      <c r="AE1995" s="25"/>
    </row>
    <row r="1996" spans="13:31" x14ac:dyDescent="0.2">
      <c r="M1996" s="34"/>
      <c r="N1996" s="34"/>
      <c r="AB1996" s="25"/>
      <c r="AC1996" s="25"/>
      <c r="AD1996" s="25"/>
      <c r="AE1996" s="25"/>
    </row>
    <row r="1997" spans="13:31" x14ac:dyDescent="0.2">
      <c r="M1997" s="34"/>
      <c r="N1997" s="34"/>
      <c r="AB1997" s="25"/>
      <c r="AC1997" s="25"/>
      <c r="AD1997" s="25"/>
      <c r="AE1997" s="25"/>
    </row>
    <row r="1998" spans="13:31" x14ac:dyDescent="0.2">
      <c r="M1998" s="34"/>
      <c r="N1998" s="34"/>
      <c r="AB1998" s="25"/>
      <c r="AC1998" s="25"/>
      <c r="AD1998" s="25"/>
      <c r="AE1998" s="25"/>
    </row>
    <row r="1999" spans="13:31" x14ac:dyDescent="0.2">
      <c r="M1999" s="34"/>
      <c r="N1999" s="34"/>
      <c r="AB1999" s="25"/>
      <c r="AC1999" s="25"/>
      <c r="AD1999" s="25"/>
      <c r="AE1999" s="25"/>
    </row>
    <row r="2000" spans="13:31" x14ac:dyDescent="0.2">
      <c r="M2000" s="34"/>
      <c r="N2000" s="34"/>
      <c r="AB2000" s="25"/>
      <c r="AC2000" s="25"/>
      <c r="AD2000" s="25"/>
      <c r="AE2000" s="25"/>
    </row>
    <row r="2001" spans="13:31" x14ac:dyDescent="0.2">
      <c r="M2001" s="34"/>
      <c r="N2001" s="34"/>
      <c r="AB2001" s="25"/>
      <c r="AC2001" s="25"/>
      <c r="AD2001" s="25"/>
      <c r="AE2001" s="25"/>
    </row>
    <row r="2002" spans="13:31" x14ac:dyDescent="0.2">
      <c r="M2002" s="34"/>
      <c r="N2002" s="34"/>
      <c r="AB2002" s="25"/>
      <c r="AC2002" s="25"/>
      <c r="AD2002" s="25"/>
      <c r="AE2002" s="25"/>
    </row>
    <row r="2003" spans="13:31" x14ac:dyDescent="0.2">
      <c r="M2003" s="34"/>
      <c r="N2003" s="34"/>
      <c r="AB2003" s="25"/>
      <c r="AC2003" s="25"/>
      <c r="AD2003" s="25"/>
      <c r="AE2003" s="25"/>
    </row>
    <row r="2004" spans="13:31" x14ac:dyDescent="0.2">
      <c r="M2004" s="34"/>
      <c r="N2004" s="34"/>
      <c r="AB2004" s="25"/>
      <c r="AC2004" s="25"/>
      <c r="AD2004" s="25"/>
      <c r="AE2004" s="25"/>
    </row>
    <row r="2005" spans="13:31" x14ac:dyDescent="0.2">
      <c r="M2005" s="34"/>
      <c r="N2005" s="34"/>
      <c r="AB2005" s="25"/>
      <c r="AC2005" s="25"/>
      <c r="AD2005" s="25"/>
      <c r="AE2005" s="25"/>
    </row>
    <row r="2006" spans="13:31" x14ac:dyDescent="0.2">
      <c r="M2006" s="34"/>
      <c r="N2006" s="34"/>
      <c r="AB2006" s="25"/>
      <c r="AC2006" s="25"/>
      <c r="AD2006" s="25"/>
      <c r="AE2006" s="25"/>
    </row>
    <row r="2007" spans="13:31" x14ac:dyDescent="0.2">
      <c r="M2007" s="34"/>
      <c r="N2007" s="34"/>
      <c r="AB2007" s="25"/>
      <c r="AC2007" s="25"/>
      <c r="AD2007" s="25"/>
      <c r="AE2007" s="25"/>
    </row>
    <row r="2008" spans="13:31" x14ac:dyDescent="0.2">
      <c r="M2008" s="34"/>
      <c r="N2008" s="34"/>
      <c r="AB2008" s="25"/>
      <c r="AC2008" s="25"/>
      <c r="AD2008" s="25"/>
      <c r="AE2008" s="25"/>
    </row>
    <row r="2009" spans="13:31" x14ac:dyDescent="0.2">
      <c r="M2009" s="34"/>
      <c r="N2009" s="34"/>
      <c r="AB2009" s="25"/>
      <c r="AC2009" s="25"/>
      <c r="AD2009" s="25"/>
      <c r="AE2009" s="25"/>
    </row>
    <row r="2010" spans="13:31" x14ac:dyDescent="0.2">
      <c r="M2010" s="34"/>
      <c r="N2010" s="34"/>
      <c r="AB2010" s="25"/>
      <c r="AC2010" s="25"/>
      <c r="AD2010" s="25"/>
      <c r="AE2010" s="25"/>
    </row>
    <row r="2011" spans="13:31" x14ac:dyDescent="0.2">
      <c r="M2011" s="34"/>
      <c r="N2011" s="34"/>
      <c r="AB2011" s="25"/>
      <c r="AC2011" s="25"/>
      <c r="AD2011" s="25"/>
      <c r="AE2011" s="25"/>
    </row>
    <row r="2012" spans="13:31" x14ac:dyDescent="0.2">
      <c r="M2012" s="34"/>
      <c r="N2012" s="34"/>
      <c r="AB2012" s="25"/>
      <c r="AC2012" s="25"/>
      <c r="AD2012" s="25"/>
      <c r="AE2012" s="25"/>
    </row>
    <row r="2013" spans="13:31" x14ac:dyDescent="0.2">
      <c r="M2013" s="34"/>
      <c r="N2013" s="34"/>
      <c r="AB2013" s="25"/>
      <c r="AC2013" s="25"/>
      <c r="AD2013" s="25"/>
      <c r="AE2013" s="25"/>
    </row>
    <row r="2014" spans="13:31" x14ac:dyDescent="0.2">
      <c r="M2014" s="34"/>
      <c r="N2014" s="34"/>
      <c r="AB2014" s="25"/>
      <c r="AC2014" s="25"/>
      <c r="AD2014" s="25"/>
      <c r="AE2014" s="25"/>
    </row>
    <row r="2015" spans="13:31" x14ac:dyDescent="0.2">
      <c r="M2015" s="34"/>
      <c r="N2015" s="34"/>
      <c r="AB2015" s="25"/>
      <c r="AC2015" s="25"/>
      <c r="AD2015" s="25"/>
      <c r="AE2015" s="25"/>
    </row>
    <row r="2016" spans="13:31" x14ac:dyDescent="0.2">
      <c r="M2016" s="34"/>
      <c r="N2016" s="34"/>
      <c r="AB2016" s="25"/>
      <c r="AC2016" s="25"/>
      <c r="AD2016" s="25"/>
      <c r="AE2016" s="25"/>
    </row>
    <row r="2017" spans="13:31" x14ac:dyDescent="0.2">
      <c r="M2017" s="34"/>
      <c r="N2017" s="34"/>
      <c r="AB2017" s="25"/>
      <c r="AC2017" s="25"/>
      <c r="AD2017" s="25"/>
      <c r="AE2017" s="25"/>
    </row>
    <row r="2018" spans="13:31" x14ac:dyDescent="0.2">
      <c r="M2018" s="34"/>
      <c r="N2018" s="34"/>
      <c r="AB2018" s="25"/>
      <c r="AC2018" s="25"/>
      <c r="AD2018" s="25"/>
      <c r="AE2018" s="25"/>
    </row>
    <row r="2019" spans="13:31" x14ac:dyDescent="0.2">
      <c r="M2019" s="34"/>
      <c r="N2019" s="34"/>
      <c r="AB2019" s="25"/>
      <c r="AC2019" s="25"/>
      <c r="AD2019" s="25"/>
      <c r="AE2019" s="25"/>
    </row>
    <row r="2020" spans="13:31" x14ac:dyDescent="0.2">
      <c r="M2020" s="34"/>
      <c r="N2020" s="34"/>
      <c r="AB2020" s="25"/>
      <c r="AC2020" s="25"/>
      <c r="AD2020" s="25"/>
      <c r="AE2020" s="25"/>
    </row>
    <row r="2021" spans="13:31" x14ac:dyDescent="0.2">
      <c r="M2021" s="34"/>
      <c r="N2021" s="34"/>
      <c r="AB2021" s="25"/>
      <c r="AC2021" s="25"/>
      <c r="AD2021" s="25"/>
      <c r="AE2021" s="25"/>
    </row>
    <row r="2022" spans="13:31" x14ac:dyDescent="0.2">
      <c r="M2022" s="34"/>
      <c r="N2022" s="34"/>
      <c r="AB2022" s="25"/>
      <c r="AC2022" s="25"/>
      <c r="AD2022" s="25"/>
      <c r="AE2022" s="25"/>
    </row>
    <row r="2023" spans="13:31" x14ac:dyDescent="0.2">
      <c r="M2023" s="34"/>
      <c r="N2023" s="34"/>
      <c r="AB2023" s="25"/>
      <c r="AC2023" s="25"/>
      <c r="AD2023" s="25"/>
      <c r="AE2023" s="25"/>
    </row>
    <row r="2024" spans="13:31" x14ac:dyDescent="0.2">
      <c r="M2024" s="34"/>
      <c r="N2024" s="34"/>
      <c r="AB2024" s="25"/>
      <c r="AC2024" s="25"/>
      <c r="AD2024" s="25"/>
      <c r="AE2024" s="25"/>
    </row>
    <row r="2025" spans="13:31" x14ac:dyDescent="0.2">
      <c r="M2025" s="34"/>
      <c r="N2025" s="34"/>
      <c r="AB2025" s="25"/>
      <c r="AC2025" s="25"/>
      <c r="AD2025" s="25"/>
      <c r="AE2025" s="25"/>
    </row>
    <row r="2026" spans="13:31" x14ac:dyDescent="0.2">
      <c r="M2026" s="34"/>
      <c r="N2026" s="34"/>
      <c r="AB2026" s="25"/>
      <c r="AC2026" s="25"/>
      <c r="AD2026" s="25"/>
      <c r="AE2026" s="25"/>
    </row>
    <row r="2027" spans="13:31" x14ac:dyDescent="0.2">
      <c r="M2027" s="34"/>
      <c r="N2027" s="34"/>
      <c r="AB2027" s="25"/>
      <c r="AC2027" s="25"/>
      <c r="AD2027" s="25"/>
      <c r="AE2027" s="25"/>
    </row>
    <row r="2028" spans="13:31" x14ac:dyDescent="0.2">
      <c r="M2028" s="34"/>
      <c r="N2028" s="34"/>
      <c r="AB2028" s="25"/>
      <c r="AC2028" s="25"/>
      <c r="AD2028" s="25"/>
      <c r="AE2028" s="25"/>
    </row>
    <row r="2029" spans="13:31" x14ac:dyDescent="0.2">
      <c r="M2029" s="34"/>
      <c r="N2029" s="34"/>
      <c r="AB2029" s="25"/>
      <c r="AC2029" s="25"/>
      <c r="AD2029" s="25"/>
      <c r="AE2029" s="25"/>
    </row>
    <row r="2030" spans="13:31" x14ac:dyDescent="0.2">
      <c r="M2030" s="34"/>
      <c r="N2030" s="34"/>
      <c r="AB2030" s="25"/>
      <c r="AC2030" s="25"/>
      <c r="AD2030" s="25"/>
      <c r="AE2030" s="25"/>
    </row>
    <row r="2031" spans="13:31" x14ac:dyDescent="0.2">
      <c r="M2031" s="34"/>
      <c r="N2031" s="34"/>
      <c r="AB2031" s="25"/>
      <c r="AC2031" s="25"/>
      <c r="AD2031" s="25"/>
      <c r="AE2031" s="25"/>
    </row>
    <row r="2032" spans="13:31" x14ac:dyDescent="0.2">
      <c r="M2032" s="34"/>
      <c r="N2032" s="34"/>
      <c r="AB2032" s="25"/>
      <c r="AC2032" s="25"/>
      <c r="AD2032" s="25"/>
      <c r="AE2032" s="25"/>
    </row>
    <row r="2033" spans="13:31" x14ac:dyDescent="0.2">
      <c r="M2033" s="34"/>
      <c r="N2033" s="34"/>
      <c r="AB2033" s="25"/>
      <c r="AC2033" s="25"/>
      <c r="AD2033" s="25"/>
      <c r="AE2033" s="25"/>
    </row>
    <row r="2034" spans="13:31" x14ac:dyDescent="0.2">
      <c r="M2034" s="34"/>
      <c r="N2034" s="34"/>
      <c r="AB2034" s="25"/>
      <c r="AC2034" s="25"/>
      <c r="AD2034" s="25"/>
      <c r="AE2034" s="25"/>
    </row>
    <row r="2035" spans="13:31" x14ac:dyDescent="0.2">
      <c r="M2035" s="34"/>
      <c r="N2035" s="34"/>
      <c r="AB2035" s="25"/>
      <c r="AC2035" s="25"/>
      <c r="AD2035" s="25"/>
      <c r="AE2035" s="25"/>
    </row>
    <row r="2036" spans="13:31" x14ac:dyDescent="0.2">
      <c r="M2036" s="34"/>
      <c r="N2036" s="34"/>
      <c r="AB2036" s="25"/>
      <c r="AC2036" s="25"/>
      <c r="AD2036" s="25"/>
      <c r="AE2036" s="25"/>
    </row>
    <row r="2037" spans="13:31" x14ac:dyDescent="0.2">
      <c r="M2037" s="34"/>
      <c r="N2037" s="34"/>
      <c r="AB2037" s="25"/>
      <c r="AC2037" s="25"/>
      <c r="AD2037" s="25"/>
      <c r="AE2037" s="25"/>
    </row>
    <row r="2038" spans="13:31" x14ac:dyDescent="0.2">
      <c r="M2038" s="34"/>
      <c r="N2038" s="34"/>
      <c r="AB2038" s="25"/>
      <c r="AC2038" s="25"/>
      <c r="AD2038" s="25"/>
      <c r="AE2038" s="25"/>
    </row>
    <row r="2039" spans="13:31" x14ac:dyDescent="0.2">
      <c r="M2039" s="34"/>
      <c r="N2039" s="34"/>
      <c r="AB2039" s="25"/>
      <c r="AC2039" s="25"/>
      <c r="AD2039" s="25"/>
      <c r="AE2039" s="25"/>
    </row>
    <row r="2040" spans="13:31" x14ac:dyDescent="0.2">
      <c r="M2040" s="34"/>
      <c r="N2040" s="34"/>
      <c r="AB2040" s="25"/>
      <c r="AC2040" s="25"/>
      <c r="AD2040" s="25"/>
      <c r="AE2040" s="25"/>
    </row>
    <row r="2041" spans="13:31" x14ac:dyDescent="0.2">
      <c r="M2041" s="34"/>
      <c r="N2041" s="34"/>
      <c r="AB2041" s="25"/>
      <c r="AC2041" s="25"/>
      <c r="AD2041" s="25"/>
      <c r="AE2041" s="25"/>
    </row>
    <row r="2042" spans="13:31" x14ac:dyDescent="0.2">
      <c r="M2042" s="34"/>
      <c r="N2042" s="34"/>
      <c r="AB2042" s="25"/>
      <c r="AC2042" s="25"/>
      <c r="AD2042" s="25"/>
      <c r="AE2042" s="25"/>
    </row>
    <row r="2043" spans="13:31" x14ac:dyDescent="0.2">
      <c r="M2043" s="34"/>
      <c r="N2043" s="34"/>
      <c r="AB2043" s="25"/>
      <c r="AC2043" s="25"/>
      <c r="AD2043" s="25"/>
      <c r="AE2043" s="25"/>
    </row>
    <row r="2044" spans="13:31" x14ac:dyDescent="0.2">
      <c r="M2044" s="34"/>
      <c r="N2044" s="34"/>
      <c r="AB2044" s="25"/>
      <c r="AC2044" s="25"/>
      <c r="AD2044" s="25"/>
      <c r="AE2044" s="25"/>
    </row>
    <row r="2045" spans="13:31" x14ac:dyDescent="0.2">
      <c r="M2045" s="34"/>
      <c r="N2045" s="34"/>
      <c r="AB2045" s="25"/>
      <c r="AC2045" s="25"/>
      <c r="AD2045" s="25"/>
      <c r="AE2045" s="25"/>
    </row>
    <row r="2046" spans="13:31" x14ac:dyDescent="0.2">
      <c r="M2046" s="34"/>
      <c r="N2046" s="34"/>
      <c r="AB2046" s="25"/>
      <c r="AC2046" s="25"/>
      <c r="AD2046" s="25"/>
      <c r="AE2046" s="25"/>
    </row>
    <row r="2047" spans="13:31" x14ac:dyDescent="0.2">
      <c r="M2047" s="34"/>
      <c r="N2047" s="34"/>
      <c r="AB2047" s="25"/>
      <c r="AC2047" s="25"/>
      <c r="AD2047" s="25"/>
      <c r="AE2047" s="25"/>
    </row>
    <row r="2048" spans="13:31" x14ac:dyDescent="0.2">
      <c r="M2048" s="34"/>
      <c r="N2048" s="34"/>
      <c r="AB2048" s="25"/>
      <c r="AC2048" s="25"/>
      <c r="AD2048" s="25"/>
      <c r="AE2048" s="25"/>
    </row>
    <row r="2049" spans="13:31" x14ac:dyDescent="0.2">
      <c r="M2049" s="34"/>
      <c r="N2049" s="34"/>
      <c r="AB2049" s="25"/>
      <c r="AC2049" s="25"/>
      <c r="AD2049" s="25"/>
      <c r="AE2049" s="25"/>
    </row>
    <row r="2050" spans="13:31" x14ac:dyDescent="0.2">
      <c r="M2050" s="34"/>
      <c r="N2050" s="34"/>
      <c r="AB2050" s="25"/>
      <c r="AC2050" s="25"/>
      <c r="AD2050" s="25"/>
      <c r="AE2050" s="25"/>
    </row>
    <row r="2051" spans="13:31" x14ac:dyDescent="0.2">
      <c r="M2051" s="34"/>
      <c r="N2051" s="34"/>
      <c r="AB2051" s="25"/>
      <c r="AC2051" s="25"/>
      <c r="AD2051" s="25"/>
      <c r="AE2051" s="25"/>
    </row>
    <row r="2052" spans="13:31" x14ac:dyDescent="0.2">
      <c r="M2052" s="34"/>
      <c r="N2052" s="34"/>
      <c r="AB2052" s="25"/>
      <c r="AC2052" s="25"/>
      <c r="AD2052" s="25"/>
      <c r="AE2052" s="25"/>
    </row>
    <row r="2053" spans="13:31" x14ac:dyDescent="0.2">
      <c r="M2053" s="34"/>
      <c r="N2053" s="34"/>
      <c r="AB2053" s="25"/>
      <c r="AC2053" s="25"/>
      <c r="AD2053" s="25"/>
      <c r="AE2053" s="25"/>
    </row>
    <row r="2054" spans="13:31" x14ac:dyDescent="0.2">
      <c r="M2054" s="34"/>
      <c r="N2054" s="34"/>
      <c r="AB2054" s="25"/>
      <c r="AC2054" s="25"/>
      <c r="AD2054" s="25"/>
      <c r="AE2054" s="25"/>
    </row>
    <row r="2055" spans="13:31" x14ac:dyDescent="0.2">
      <c r="M2055" s="34"/>
      <c r="N2055" s="34"/>
      <c r="AB2055" s="25"/>
      <c r="AC2055" s="25"/>
      <c r="AD2055" s="25"/>
      <c r="AE2055" s="25"/>
    </row>
    <row r="2056" spans="13:31" x14ac:dyDescent="0.2">
      <c r="M2056" s="34"/>
      <c r="N2056" s="34"/>
      <c r="AB2056" s="25"/>
      <c r="AC2056" s="25"/>
      <c r="AD2056" s="25"/>
      <c r="AE2056" s="25"/>
    </row>
    <row r="2057" spans="13:31" x14ac:dyDescent="0.2">
      <c r="M2057" s="34"/>
      <c r="N2057" s="34"/>
      <c r="AB2057" s="25"/>
      <c r="AC2057" s="25"/>
      <c r="AD2057" s="25"/>
      <c r="AE2057" s="25"/>
    </row>
    <row r="2058" spans="13:31" x14ac:dyDescent="0.2">
      <c r="M2058" s="34"/>
      <c r="N2058" s="34"/>
      <c r="AB2058" s="25"/>
      <c r="AC2058" s="25"/>
      <c r="AD2058" s="25"/>
      <c r="AE2058" s="25"/>
    </row>
    <row r="2059" spans="13:31" x14ac:dyDescent="0.2">
      <c r="M2059" s="34"/>
      <c r="N2059" s="34"/>
      <c r="AB2059" s="25"/>
      <c r="AC2059" s="25"/>
      <c r="AD2059" s="25"/>
      <c r="AE2059" s="25"/>
    </row>
    <row r="2060" spans="13:31" x14ac:dyDescent="0.2">
      <c r="M2060" s="34"/>
      <c r="N2060" s="34"/>
      <c r="AB2060" s="25"/>
      <c r="AC2060" s="25"/>
      <c r="AD2060" s="25"/>
      <c r="AE2060" s="25"/>
    </row>
    <row r="2061" spans="13:31" x14ac:dyDescent="0.2">
      <c r="M2061" s="34"/>
      <c r="N2061" s="34"/>
      <c r="AB2061" s="25"/>
      <c r="AC2061" s="25"/>
      <c r="AD2061" s="25"/>
      <c r="AE2061" s="25"/>
    </row>
    <row r="2062" spans="13:31" x14ac:dyDescent="0.2">
      <c r="M2062" s="34"/>
      <c r="N2062" s="34"/>
      <c r="AB2062" s="25"/>
      <c r="AC2062" s="25"/>
      <c r="AD2062" s="25"/>
      <c r="AE2062" s="25"/>
    </row>
    <row r="2063" spans="13:31" x14ac:dyDescent="0.2">
      <c r="M2063" s="34"/>
      <c r="N2063" s="34"/>
      <c r="AB2063" s="25"/>
      <c r="AC2063" s="25"/>
      <c r="AD2063" s="25"/>
      <c r="AE2063" s="25"/>
    </row>
    <row r="2064" spans="13:31" x14ac:dyDescent="0.2">
      <c r="M2064" s="34"/>
      <c r="N2064" s="34"/>
      <c r="AB2064" s="25"/>
      <c r="AC2064" s="25"/>
      <c r="AD2064" s="25"/>
      <c r="AE2064" s="25"/>
    </row>
    <row r="2065" spans="13:31" x14ac:dyDescent="0.2">
      <c r="M2065" s="34"/>
      <c r="N2065" s="34"/>
      <c r="AB2065" s="25"/>
      <c r="AC2065" s="25"/>
      <c r="AD2065" s="25"/>
      <c r="AE2065" s="25"/>
    </row>
    <row r="2066" spans="13:31" x14ac:dyDescent="0.2">
      <c r="M2066" s="34"/>
      <c r="N2066" s="34"/>
      <c r="AB2066" s="25"/>
      <c r="AC2066" s="25"/>
      <c r="AD2066" s="25"/>
      <c r="AE2066" s="25"/>
    </row>
    <row r="2067" spans="13:31" x14ac:dyDescent="0.2">
      <c r="M2067" s="34"/>
      <c r="N2067" s="34"/>
      <c r="AB2067" s="25"/>
      <c r="AC2067" s="25"/>
      <c r="AD2067" s="25"/>
      <c r="AE2067" s="25"/>
    </row>
    <row r="2068" spans="13:31" x14ac:dyDescent="0.2">
      <c r="M2068" s="34"/>
      <c r="N2068" s="34"/>
      <c r="AB2068" s="25"/>
      <c r="AC2068" s="25"/>
      <c r="AD2068" s="25"/>
      <c r="AE2068" s="25"/>
    </row>
    <row r="2069" spans="13:31" x14ac:dyDescent="0.2">
      <c r="M2069" s="34"/>
      <c r="N2069" s="34"/>
      <c r="AB2069" s="25"/>
      <c r="AC2069" s="25"/>
      <c r="AD2069" s="25"/>
      <c r="AE2069" s="25"/>
    </row>
    <row r="2070" spans="13:31" x14ac:dyDescent="0.2">
      <c r="M2070" s="34"/>
      <c r="N2070" s="34"/>
      <c r="AB2070" s="25"/>
      <c r="AC2070" s="25"/>
      <c r="AD2070" s="25"/>
      <c r="AE2070" s="25"/>
    </row>
    <row r="2071" spans="13:31" x14ac:dyDescent="0.2">
      <c r="M2071" s="34"/>
      <c r="N2071" s="34"/>
      <c r="AB2071" s="25"/>
      <c r="AC2071" s="25"/>
      <c r="AD2071" s="25"/>
      <c r="AE2071" s="25"/>
    </row>
    <row r="2072" spans="13:31" x14ac:dyDescent="0.2">
      <c r="M2072" s="34"/>
      <c r="N2072" s="34"/>
      <c r="AB2072" s="25"/>
      <c r="AC2072" s="25"/>
      <c r="AD2072" s="25"/>
      <c r="AE2072" s="25"/>
    </row>
    <row r="2073" spans="13:31" x14ac:dyDescent="0.2">
      <c r="M2073" s="34"/>
      <c r="N2073" s="34"/>
      <c r="AB2073" s="25"/>
      <c r="AC2073" s="25"/>
      <c r="AD2073" s="25"/>
      <c r="AE2073" s="25"/>
    </row>
    <row r="2074" spans="13:31" x14ac:dyDescent="0.2">
      <c r="M2074" s="34"/>
      <c r="N2074" s="34"/>
      <c r="AB2074" s="25"/>
      <c r="AC2074" s="25"/>
      <c r="AD2074" s="25"/>
      <c r="AE2074" s="25"/>
    </row>
    <row r="2075" spans="13:31" x14ac:dyDescent="0.2">
      <c r="M2075" s="34"/>
      <c r="N2075" s="34"/>
      <c r="AB2075" s="25"/>
      <c r="AC2075" s="25"/>
      <c r="AD2075" s="25"/>
      <c r="AE2075" s="25"/>
    </row>
    <row r="2076" spans="13:31" x14ac:dyDescent="0.2">
      <c r="M2076" s="34"/>
      <c r="N2076" s="34"/>
      <c r="AB2076" s="25"/>
      <c r="AC2076" s="25"/>
      <c r="AD2076" s="25"/>
      <c r="AE2076" s="25"/>
    </row>
    <row r="2077" spans="13:31" x14ac:dyDescent="0.2">
      <c r="M2077" s="34"/>
      <c r="N2077" s="34"/>
      <c r="AB2077" s="25"/>
      <c r="AC2077" s="25"/>
      <c r="AD2077" s="25"/>
      <c r="AE2077" s="25"/>
    </row>
    <row r="2078" spans="13:31" x14ac:dyDescent="0.2">
      <c r="M2078" s="34"/>
      <c r="N2078" s="34"/>
      <c r="AB2078" s="25"/>
      <c r="AC2078" s="25"/>
      <c r="AD2078" s="25"/>
      <c r="AE2078" s="25"/>
    </row>
    <row r="2079" spans="13:31" x14ac:dyDescent="0.2">
      <c r="M2079" s="34"/>
      <c r="N2079" s="34"/>
      <c r="AB2079" s="25"/>
      <c r="AC2079" s="25"/>
      <c r="AD2079" s="25"/>
      <c r="AE2079" s="25"/>
    </row>
    <row r="2080" spans="13:31" x14ac:dyDescent="0.2">
      <c r="M2080" s="34"/>
      <c r="N2080" s="34"/>
      <c r="AB2080" s="25"/>
      <c r="AC2080" s="25"/>
      <c r="AD2080" s="25"/>
      <c r="AE2080" s="25"/>
    </row>
    <row r="2081" spans="13:31" x14ac:dyDescent="0.2">
      <c r="M2081" s="34"/>
      <c r="N2081" s="34"/>
      <c r="AB2081" s="25"/>
      <c r="AC2081" s="25"/>
      <c r="AD2081" s="25"/>
      <c r="AE2081" s="25"/>
    </row>
    <row r="2082" spans="13:31" x14ac:dyDescent="0.2">
      <c r="M2082" s="34"/>
      <c r="N2082" s="34"/>
      <c r="AB2082" s="25"/>
      <c r="AC2082" s="25"/>
      <c r="AD2082" s="25"/>
      <c r="AE2082" s="25"/>
    </row>
    <row r="2083" spans="13:31" x14ac:dyDescent="0.2">
      <c r="M2083" s="34"/>
      <c r="N2083" s="34"/>
      <c r="AB2083" s="25"/>
      <c r="AC2083" s="25"/>
      <c r="AD2083" s="25"/>
      <c r="AE2083" s="25"/>
    </row>
    <row r="2084" spans="13:31" x14ac:dyDescent="0.2">
      <c r="M2084" s="34"/>
      <c r="N2084" s="34"/>
      <c r="AB2084" s="25"/>
      <c r="AC2084" s="25"/>
      <c r="AD2084" s="25"/>
      <c r="AE2084" s="25"/>
    </row>
    <row r="2085" spans="13:31" x14ac:dyDescent="0.2">
      <c r="M2085" s="34"/>
      <c r="N2085" s="34"/>
      <c r="AB2085" s="25"/>
      <c r="AC2085" s="25"/>
      <c r="AD2085" s="25"/>
      <c r="AE2085" s="25"/>
    </row>
    <row r="2086" spans="13:31" x14ac:dyDescent="0.2">
      <c r="M2086" s="34"/>
      <c r="N2086" s="34"/>
      <c r="AB2086" s="25"/>
      <c r="AC2086" s="25"/>
      <c r="AD2086" s="25"/>
      <c r="AE2086" s="25"/>
    </row>
    <row r="2087" spans="13:31" x14ac:dyDescent="0.2">
      <c r="M2087" s="34"/>
      <c r="N2087" s="34"/>
      <c r="AB2087" s="25"/>
      <c r="AC2087" s="25"/>
      <c r="AD2087" s="25"/>
      <c r="AE2087" s="25"/>
    </row>
    <row r="2088" spans="13:31" x14ac:dyDescent="0.2">
      <c r="M2088" s="34"/>
      <c r="N2088" s="34"/>
      <c r="AB2088" s="25"/>
      <c r="AC2088" s="25"/>
      <c r="AD2088" s="25"/>
      <c r="AE2088" s="25"/>
    </row>
    <row r="2089" spans="13:31" x14ac:dyDescent="0.2">
      <c r="M2089" s="34"/>
      <c r="N2089" s="34"/>
      <c r="AB2089" s="25"/>
      <c r="AC2089" s="25"/>
      <c r="AD2089" s="25"/>
      <c r="AE2089" s="25"/>
    </row>
    <row r="2090" spans="13:31" x14ac:dyDescent="0.2">
      <c r="M2090" s="34"/>
      <c r="N2090" s="34"/>
      <c r="AB2090" s="25"/>
      <c r="AC2090" s="25"/>
      <c r="AD2090" s="25"/>
      <c r="AE2090" s="25"/>
    </row>
    <row r="2091" spans="13:31" x14ac:dyDescent="0.2">
      <c r="M2091" s="34"/>
      <c r="N2091" s="34"/>
      <c r="AB2091" s="25"/>
      <c r="AC2091" s="25"/>
      <c r="AD2091" s="25"/>
      <c r="AE2091" s="25"/>
    </row>
    <row r="2092" spans="13:31" x14ac:dyDescent="0.2">
      <c r="M2092" s="34"/>
      <c r="N2092" s="34"/>
      <c r="AB2092" s="25"/>
      <c r="AC2092" s="25"/>
      <c r="AD2092" s="25"/>
      <c r="AE2092" s="25"/>
    </row>
    <row r="2093" spans="13:31" x14ac:dyDescent="0.2">
      <c r="M2093" s="34"/>
      <c r="N2093" s="34"/>
      <c r="AB2093" s="25"/>
      <c r="AC2093" s="25"/>
      <c r="AD2093" s="25"/>
      <c r="AE2093" s="25"/>
    </row>
    <row r="2094" spans="13:31" x14ac:dyDescent="0.2">
      <c r="M2094" s="34"/>
      <c r="N2094" s="34"/>
      <c r="AB2094" s="25"/>
      <c r="AC2094" s="25"/>
      <c r="AD2094" s="25"/>
      <c r="AE2094" s="25"/>
    </row>
    <row r="2095" spans="13:31" x14ac:dyDescent="0.2">
      <c r="M2095" s="34"/>
      <c r="N2095" s="34"/>
      <c r="AB2095" s="25"/>
      <c r="AC2095" s="25"/>
      <c r="AD2095" s="25"/>
      <c r="AE2095" s="25"/>
    </row>
    <row r="2096" spans="13:31" x14ac:dyDescent="0.2">
      <c r="M2096" s="34"/>
      <c r="N2096" s="34"/>
      <c r="AB2096" s="25"/>
      <c r="AC2096" s="25"/>
      <c r="AD2096" s="25"/>
      <c r="AE2096" s="25"/>
    </row>
    <row r="2097" spans="13:31" x14ac:dyDescent="0.2">
      <c r="M2097" s="34"/>
      <c r="N2097" s="34"/>
      <c r="AB2097" s="25"/>
      <c r="AC2097" s="25"/>
      <c r="AD2097" s="25"/>
      <c r="AE2097" s="25"/>
    </row>
    <row r="2098" spans="13:31" x14ac:dyDescent="0.2">
      <c r="M2098" s="34"/>
      <c r="N2098" s="34"/>
      <c r="AB2098" s="25"/>
      <c r="AC2098" s="25"/>
      <c r="AD2098" s="25"/>
      <c r="AE2098" s="25"/>
    </row>
    <row r="2099" spans="13:31" x14ac:dyDescent="0.2">
      <c r="M2099" s="34"/>
      <c r="N2099" s="34"/>
      <c r="AB2099" s="25"/>
      <c r="AC2099" s="25"/>
      <c r="AD2099" s="25"/>
      <c r="AE2099" s="25"/>
    </row>
    <row r="2100" spans="13:31" x14ac:dyDescent="0.2">
      <c r="M2100" s="34"/>
      <c r="N2100" s="34"/>
      <c r="AB2100" s="25"/>
      <c r="AC2100" s="25"/>
      <c r="AD2100" s="25"/>
      <c r="AE2100" s="25"/>
    </row>
    <row r="2101" spans="13:31" x14ac:dyDescent="0.2">
      <c r="M2101" s="34"/>
      <c r="N2101" s="34"/>
      <c r="AB2101" s="25"/>
      <c r="AC2101" s="25"/>
      <c r="AD2101" s="25"/>
      <c r="AE2101" s="25"/>
    </row>
    <row r="2102" spans="13:31" x14ac:dyDescent="0.2">
      <c r="M2102" s="34"/>
      <c r="N2102" s="34"/>
      <c r="AB2102" s="25"/>
      <c r="AC2102" s="25"/>
      <c r="AD2102" s="25"/>
      <c r="AE2102" s="25"/>
    </row>
    <row r="2103" spans="13:31" x14ac:dyDescent="0.2">
      <c r="M2103" s="34"/>
      <c r="N2103" s="34"/>
      <c r="AB2103" s="25"/>
      <c r="AC2103" s="25"/>
      <c r="AD2103" s="25"/>
      <c r="AE2103" s="25"/>
    </row>
    <row r="2104" spans="13:31" x14ac:dyDescent="0.2">
      <c r="M2104" s="34"/>
      <c r="N2104" s="34"/>
      <c r="AB2104" s="25"/>
      <c r="AC2104" s="25"/>
      <c r="AD2104" s="25"/>
      <c r="AE2104" s="25"/>
    </row>
    <row r="2105" spans="13:31" x14ac:dyDescent="0.2">
      <c r="M2105" s="34"/>
      <c r="N2105" s="34"/>
      <c r="AB2105" s="25"/>
      <c r="AC2105" s="25"/>
      <c r="AD2105" s="25"/>
      <c r="AE2105" s="25"/>
    </row>
    <row r="2106" spans="13:31" x14ac:dyDescent="0.2">
      <c r="M2106" s="34"/>
      <c r="N2106" s="34"/>
      <c r="AB2106" s="25"/>
      <c r="AC2106" s="25"/>
      <c r="AD2106" s="25"/>
      <c r="AE2106" s="25"/>
    </row>
    <row r="2107" spans="13:31" x14ac:dyDescent="0.2">
      <c r="M2107" s="34"/>
      <c r="N2107" s="34"/>
      <c r="AB2107" s="25"/>
      <c r="AC2107" s="25"/>
      <c r="AD2107" s="25"/>
      <c r="AE2107" s="25"/>
    </row>
    <row r="2108" spans="13:31" x14ac:dyDescent="0.2">
      <c r="M2108" s="34"/>
      <c r="N2108" s="34"/>
      <c r="AB2108" s="25"/>
      <c r="AC2108" s="25"/>
      <c r="AD2108" s="25"/>
      <c r="AE2108" s="25"/>
    </row>
    <row r="2109" spans="13:31" x14ac:dyDescent="0.2">
      <c r="M2109" s="34"/>
      <c r="N2109" s="34"/>
      <c r="AB2109" s="25"/>
      <c r="AC2109" s="25"/>
      <c r="AD2109" s="25"/>
      <c r="AE2109" s="25"/>
    </row>
    <row r="2110" spans="13:31" x14ac:dyDescent="0.2">
      <c r="M2110" s="34"/>
      <c r="N2110" s="34"/>
      <c r="AB2110" s="25"/>
      <c r="AC2110" s="25"/>
      <c r="AD2110" s="25"/>
      <c r="AE2110" s="25"/>
    </row>
    <row r="2111" spans="13:31" x14ac:dyDescent="0.2">
      <c r="M2111" s="34"/>
      <c r="N2111" s="34"/>
      <c r="AB2111" s="25"/>
      <c r="AC2111" s="25"/>
      <c r="AD2111" s="25"/>
      <c r="AE2111" s="25"/>
    </row>
    <row r="2112" spans="13:31" x14ac:dyDescent="0.2">
      <c r="M2112" s="34"/>
      <c r="N2112" s="34"/>
      <c r="AB2112" s="25"/>
      <c r="AC2112" s="25"/>
      <c r="AD2112" s="25"/>
      <c r="AE2112" s="25"/>
    </row>
    <row r="2113" spans="13:31" x14ac:dyDescent="0.2">
      <c r="M2113" s="34"/>
      <c r="N2113" s="34"/>
      <c r="AB2113" s="25"/>
      <c r="AC2113" s="25"/>
      <c r="AD2113" s="25"/>
      <c r="AE2113" s="25"/>
    </row>
    <row r="2114" spans="13:31" x14ac:dyDescent="0.2">
      <c r="M2114" s="34"/>
      <c r="N2114" s="34"/>
      <c r="AB2114" s="25"/>
      <c r="AC2114" s="25"/>
      <c r="AD2114" s="25"/>
      <c r="AE2114" s="25"/>
    </row>
    <row r="2115" spans="13:31" x14ac:dyDescent="0.2">
      <c r="M2115" s="34"/>
      <c r="N2115" s="34"/>
      <c r="AB2115" s="25"/>
      <c r="AC2115" s="25"/>
      <c r="AD2115" s="25"/>
      <c r="AE2115" s="25"/>
    </row>
    <row r="2116" spans="13:31" x14ac:dyDescent="0.2">
      <c r="M2116" s="34"/>
      <c r="N2116" s="34"/>
      <c r="AB2116" s="25"/>
      <c r="AC2116" s="25"/>
      <c r="AD2116" s="25"/>
      <c r="AE2116" s="25"/>
    </row>
    <row r="2117" spans="13:31" x14ac:dyDescent="0.2">
      <c r="M2117" s="34"/>
      <c r="N2117" s="34"/>
      <c r="AB2117" s="25"/>
      <c r="AC2117" s="25"/>
      <c r="AD2117" s="25"/>
      <c r="AE2117" s="25"/>
    </row>
    <row r="2118" spans="13:31" x14ac:dyDescent="0.2">
      <c r="M2118" s="34"/>
      <c r="N2118" s="34"/>
      <c r="AB2118" s="25"/>
      <c r="AC2118" s="25"/>
      <c r="AD2118" s="25"/>
      <c r="AE2118" s="25"/>
    </row>
    <row r="2119" spans="13:31" x14ac:dyDescent="0.2">
      <c r="M2119" s="34"/>
      <c r="N2119" s="34"/>
      <c r="AB2119" s="25"/>
      <c r="AC2119" s="25"/>
      <c r="AD2119" s="25"/>
      <c r="AE2119" s="25"/>
    </row>
    <row r="2120" spans="13:31" x14ac:dyDescent="0.2">
      <c r="M2120" s="34"/>
      <c r="N2120" s="34"/>
      <c r="AB2120" s="25"/>
      <c r="AC2120" s="25"/>
      <c r="AD2120" s="25"/>
      <c r="AE2120" s="25"/>
    </row>
    <row r="2121" spans="13:31" x14ac:dyDescent="0.2">
      <c r="M2121" s="34"/>
      <c r="N2121" s="34"/>
      <c r="AB2121" s="25"/>
      <c r="AC2121" s="25"/>
      <c r="AD2121" s="25"/>
      <c r="AE2121" s="25"/>
    </row>
    <row r="2122" spans="13:31" x14ac:dyDescent="0.2">
      <c r="M2122" s="34"/>
      <c r="N2122" s="34"/>
      <c r="AB2122" s="25"/>
      <c r="AC2122" s="25"/>
      <c r="AD2122" s="25"/>
      <c r="AE2122" s="25"/>
    </row>
    <row r="2123" spans="13:31" x14ac:dyDescent="0.2">
      <c r="M2123" s="34"/>
      <c r="N2123" s="34"/>
      <c r="AB2123" s="25"/>
      <c r="AC2123" s="25"/>
      <c r="AD2123" s="25"/>
      <c r="AE2123" s="25"/>
    </row>
    <row r="2124" spans="13:31" x14ac:dyDescent="0.2">
      <c r="M2124" s="34"/>
      <c r="N2124" s="34"/>
      <c r="AB2124" s="25"/>
      <c r="AC2124" s="25"/>
      <c r="AD2124" s="25"/>
      <c r="AE2124" s="25"/>
    </row>
    <row r="2125" spans="13:31" x14ac:dyDescent="0.2">
      <c r="M2125" s="34"/>
      <c r="N2125" s="34"/>
      <c r="AB2125" s="25"/>
      <c r="AC2125" s="25"/>
      <c r="AD2125" s="25"/>
      <c r="AE2125" s="25"/>
    </row>
    <row r="2126" spans="13:31" x14ac:dyDescent="0.2">
      <c r="M2126" s="34"/>
      <c r="N2126" s="34"/>
      <c r="AB2126" s="25"/>
      <c r="AC2126" s="25"/>
      <c r="AD2126" s="25"/>
      <c r="AE2126" s="25"/>
    </row>
    <row r="2127" spans="13:31" x14ac:dyDescent="0.2">
      <c r="M2127" s="34"/>
      <c r="N2127" s="34"/>
      <c r="AB2127" s="25"/>
      <c r="AC2127" s="25"/>
      <c r="AD2127" s="25"/>
      <c r="AE2127" s="25"/>
    </row>
    <row r="2128" spans="13:31" x14ac:dyDescent="0.2">
      <c r="M2128" s="34"/>
      <c r="N2128" s="34"/>
      <c r="AB2128" s="25"/>
      <c r="AC2128" s="25"/>
      <c r="AD2128" s="25"/>
      <c r="AE2128" s="25"/>
    </row>
    <row r="2129" spans="13:31" x14ac:dyDescent="0.2">
      <c r="M2129" s="34"/>
      <c r="N2129" s="34"/>
      <c r="AB2129" s="25"/>
      <c r="AC2129" s="25"/>
      <c r="AD2129" s="25"/>
      <c r="AE2129" s="25"/>
    </row>
    <row r="2130" spans="13:31" x14ac:dyDescent="0.2">
      <c r="M2130" s="34"/>
      <c r="N2130" s="34"/>
      <c r="AB2130" s="25"/>
      <c r="AC2130" s="25"/>
      <c r="AD2130" s="25"/>
      <c r="AE2130" s="25"/>
    </row>
    <row r="2131" spans="13:31" x14ac:dyDescent="0.2">
      <c r="M2131" s="34"/>
      <c r="N2131" s="34"/>
      <c r="AB2131" s="25"/>
      <c r="AC2131" s="25"/>
      <c r="AD2131" s="25"/>
      <c r="AE2131" s="25"/>
    </row>
    <row r="2132" spans="13:31" x14ac:dyDescent="0.2">
      <c r="M2132" s="34"/>
      <c r="N2132" s="34"/>
      <c r="AB2132" s="25"/>
      <c r="AC2132" s="25"/>
      <c r="AD2132" s="25"/>
      <c r="AE2132" s="25"/>
    </row>
    <row r="2133" spans="13:31" x14ac:dyDescent="0.2">
      <c r="M2133" s="34"/>
      <c r="N2133" s="34"/>
      <c r="AB2133" s="25"/>
      <c r="AC2133" s="25"/>
      <c r="AD2133" s="25"/>
      <c r="AE2133" s="25"/>
    </row>
    <row r="2134" spans="13:31" x14ac:dyDescent="0.2">
      <c r="M2134" s="34"/>
      <c r="N2134" s="34"/>
      <c r="AB2134" s="25"/>
      <c r="AC2134" s="25"/>
      <c r="AD2134" s="25"/>
      <c r="AE2134" s="25"/>
    </row>
    <row r="2135" spans="13:31" x14ac:dyDescent="0.2">
      <c r="M2135" s="34"/>
      <c r="N2135" s="34"/>
      <c r="AB2135" s="25"/>
      <c r="AC2135" s="25"/>
      <c r="AD2135" s="25"/>
      <c r="AE2135" s="25"/>
    </row>
    <row r="2136" spans="13:31" x14ac:dyDescent="0.2">
      <c r="M2136" s="34"/>
      <c r="N2136" s="34"/>
      <c r="AB2136" s="25"/>
      <c r="AC2136" s="25"/>
      <c r="AD2136" s="25"/>
      <c r="AE2136" s="25"/>
    </row>
    <row r="2137" spans="13:31" x14ac:dyDescent="0.2">
      <c r="M2137" s="34"/>
      <c r="N2137" s="34"/>
      <c r="AB2137" s="25"/>
      <c r="AC2137" s="25"/>
      <c r="AD2137" s="25"/>
      <c r="AE2137" s="25"/>
    </row>
    <row r="2138" spans="13:31" x14ac:dyDescent="0.2">
      <c r="M2138" s="34"/>
      <c r="N2138" s="34"/>
      <c r="AB2138" s="25"/>
      <c r="AC2138" s="25"/>
      <c r="AD2138" s="25"/>
      <c r="AE2138" s="25"/>
    </row>
    <row r="2139" spans="13:31" x14ac:dyDescent="0.2">
      <c r="M2139" s="34"/>
      <c r="N2139" s="34"/>
      <c r="AB2139" s="25"/>
      <c r="AC2139" s="25"/>
      <c r="AD2139" s="25"/>
      <c r="AE2139" s="25"/>
    </row>
    <row r="2140" spans="13:31" x14ac:dyDescent="0.2">
      <c r="M2140" s="34"/>
      <c r="N2140" s="34"/>
      <c r="AB2140" s="25"/>
      <c r="AC2140" s="25"/>
      <c r="AD2140" s="25"/>
      <c r="AE2140" s="25"/>
    </row>
    <row r="2141" spans="13:31" x14ac:dyDescent="0.2">
      <c r="M2141" s="34"/>
      <c r="N2141" s="34"/>
      <c r="AB2141" s="25"/>
      <c r="AC2141" s="25"/>
      <c r="AD2141" s="25"/>
      <c r="AE2141" s="25"/>
    </row>
    <row r="2142" spans="13:31" x14ac:dyDescent="0.2">
      <c r="M2142" s="34"/>
      <c r="N2142" s="34"/>
      <c r="AB2142" s="25"/>
      <c r="AC2142" s="25"/>
      <c r="AD2142" s="25"/>
      <c r="AE2142" s="25"/>
    </row>
    <row r="2143" spans="13:31" x14ac:dyDescent="0.2">
      <c r="M2143" s="34"/>
      <c r="N2143" s="34"/>
      <c r="AB2143" s="25"/>
      <c r="AC2143" s="25"/>
      <c r="AD2143" s="25"/>
      <c r="AE2143" s="25"/>
    </row>
    <row r="2144" spans="13:31" x14ac:dyDescent="0.2">
      <c r="M2144" s="34"/>
      <c r="N2144" s="34"/>
      <c r="AB2144" s="25"/>
      <c r="AC2144" s="25"/>
      <c r="AD2144" s="25"/>
      <c r="AE2144" s="25"/>
    </row>
    <row r="2145" spans="13:31" x14ac:dyDescent="0.2">
      <c r="M2145" s="34"/>
      <c r="N2145" s="34"/>
      <c r="AB2145" s="25"/>
      <c r="AC2145" s="25"/>
      <c r="AD2145" s="25"/>
      <c r="AE2145" s="25"/>
    </row>
    <row r="2146" spans="13:31" x14ac:dyDescent="0.2">
      <c r="M2146" s="34"/>
      <c r="N2146" s="34"/>
      <c r="AB2146" s="25"/>
      <c r="AC2146" s="25"/>
      <c r="AD2146" s="25"/>
      <c r="AE2146" s="25"/>
    </row>
    <row r="2147" spans="13:31" x14ac:dyDescent="0.2">
      <c r="M2147" s="34"/>
      <c r="N2147" s="34"/>
      <c r="AB2147" s="25"/>
      <c r="AC2147" s="25"/>
      <c r="AD2147" s="25"/>
      <c r="AE2147" s="25"/>
    </row>
    <row r="2148" spans="13:31" x14ac:dyDescent="0.2">
      <c r="M2148" s="34"/>
      <c r="N2148" s="34"/>
      <c r="AB2148" s="25"/>
      <c r="AC2148" s="25"/>
      <c r="AD2148" s="25"/>
      <c r="AE2148" s="25"/>
    </row>
    <row r="2149" spans="13:31" x14ac:dyDescent="0.2">
      <c r="M2149" s="34"/>
      <c r="N2149" s="34"/>
      <c r="AB2149" s="25"/>
      <c r="AC2149" s="25"/>
      <c r="AD2149" s="25"/>
      <c r="AE2149" s="25"/>
    </row>
    <row r="2150" spans="13:31" x14ac:dyDescent="0.2">
      <c r="M2150" s="34"/>
      <c r="N2150" s="34"/>
      <c r="AB2150" s="25"/>
      <c r="AC2150" s="25"/>
      <c r="AD2150" s="25"/>
      <c r="AE2150" s="25"/>
    </row>
    <row r="2151" spans="13:31" x14ac:dyDescent="0.2">
      <c r="M2151" s="34"/>
      <c r="N2151" s="34"/>
      <c r="AB2151" s="25"/>
      <c r="AC2151" s="25"/>
      <c r="AD2151" s="25"/>
      <c r="AE2151" s="25"/>
    </row>
    <row r="2152" spans="13:31" x14ac:dyDescent="0.2">
      <c r="M2152" s="34"/>
      <c r="N2152" s="34"/>
      <c r="AB2152" s="25"/>
      <c r="AC2152" s="25"/>
      <c r="AD2152" s="25"/>
      <c r="AE2152" s="25"/>
    </row>
    <row r="2153" spans="13:31" x14ac:dyDescent="0.2">
      <c r="M2153" s="34"/>
      <c r="N2153" s="34"/>
      <c r="AB2153" s="25"/>
      <c r="AC2153" s="25"/>
      <c r="AD2153" s="25"/>
      <c r="AE2153" s="25"/>
    </row>
    <row r="2154" spans="13:31" x14ac:dyDescent="0.2">
      <c r="M2154" s="34"/>
      <c r="N2154" s="34"/>
      <c r="AB2154" s="25"/>
      <c r="AC2154" s="25"/>
      <c r="AD2154" s="25"/>
      <c r="AE2154" s="25"/>
    </row>
    <row r="2155" spans="13:31" x14ac:dyDescent="0.2">
      <c r="M2155" s="34"/>
      <c r="N2155" s="34"/>
      <c r="AB2155" s="25"/>
      <c r="AC2155" s="25"/>
      <c r="AD2155" s="25"/>
      <c r="AE2155" s="25"/>
    </row>
    <row r="2156" spans="13:31" x14ac:dyDescent="0.2">
      <c r="M2156" s="34"/>
      <c r="N2156" s="34"/>
      <c r="AB2156" s="25"/>
      <c r="AC2156" s="25"/>
      <c r="AD2156" s="25"/>
      <c r="AE2156" s="25"/>
    </row>
    <row r="2157" spans="13:31" x14ac:dyDescent="0.2">
      <c r="M2157" s="34"/>
      <c r="N2157" s="34"/>
      <c r="AB2157" s="25"/>
      <c r="AC2157" s="25"/>
      <c r="AD2157" s="25"/>
      <c r="AE2157" s="25"/>
    </row>
    <row r="2158" spans="13:31" x14ac:dyDescent="0.2">
      <c r="M2158" s="34"/>
      <c r="N2158" s="34"/>
      <c r="AB2158" s="25"/>
      <c r="AC2158" s="25"/>
      <c r="AD2158" s="25"/>
      <c r="AE2158" s="25"/>
    </row>
    <row r="2159" spans="13:31" x14ac:dyDescent="0.2">
      <c r="M2159" s="34"/>
      <c r="N2159" s="34"/>
      <c r="AB2159" s="25"/>
      <c r="AC2159" s="25"/>
      <c r="AD2159" s="25"/>
      <c r="AE2159" s="25"/>
    </row>
    <row r="2160" spans="13:31" x14ac:dyDescent="0.2">
      <c r="M2160" s="34"/>
      <c r="N2160" s="34"/>
      <c r="AB2160" s="25"/>
      <c r="AC2160" s="25"/>
      <c r="AD2160" s="25"/>
      <c r="AE2160" s="25"/>
    </row>
    <row r="2161" spans="13:31" x14ac:dyDescent="0.2">
      <c r="M2161" s="34"/>
      <c r="N2161" s="34"/>
      <c r="AB2161" s="25"/>
      <c r="AC2161" s="25"/>
      <c r="AD2161" s="25"/>
      <c r="AE2161" s="25"/>
    </row>
    <row r="2162" spans="13:31" x14ac:dyDescent="0.2">
      <c r="M2162" s="34"/>
      <c r="N2162" s="34"/>
      <c r="AB2162" s="25"/>
      <c r="AC2162" s="25"/>
      <c r="AD2162" s="25"/>
      <c r="AE2162" s="25"/>
    </row>
    <row r="2163" spans="13:31" x14ac:dyDescent="0.2">
      <c r="M2163" s="34"/>
      <c r="N2163" s="34"/>
      <c r="AB2163" s="25"/>
      <c r="AC2163" s="25"/>
      <c r="AD2163" s="25"/>
      <c r="AE2163" s="25"/>
    </row>
    <row r="2164" spans="13:31" x14ac:dyDescent="0.2">
      <c r="M2164" s="34"/>
      <c r="N2164" s="34"/>
      <c r="AB2164" s="25"/>
      <c r="AC2164" s="25"/>
      <c r="AD2164" s="25"/>
      <c r="AE2164" s="25"/>
    </row>
    <row r="2165" spans="13:31" x14ac:dyDescent="0.2">
      <c r="M2165" s="34"/>
      <c r="N2165" s="34"/>
      <c r="AB2165" s="25"/>
      <c r="AC2165" s="25"/>
      <c r="AD2165" s="25"/>
      <c r="AE2165" s="25"/>
    </row>
    <row r="2166" spans="13:31" x14ac:dyDescent="0.2">
      <c r="M2166" s="34"/>
      <c r="N2166" s="34"/>
      <c r="AB2166" s="25"/>
      <c r="AC2166" s="25"/>
      <c r="AD2166" s="25"/>
      <c r="AE2166" s="25"/>
    </row>
    <row r="2167" spans="13:31" x14ac:dyDescent="0.2">
      <c r="M2167" s="34"/>
      <c r="N2167" s="34"/>
      <c r="AB2167" s="25"/>
      <c r="AC2167" s="25"/>
      <c r="AD2167" s="25"/>
      <c r="AE2167" s="25"/>
    </row>
    <row r="2168" spans="13:31" x14ac:dyDescent="0.2">
      <c r="M2168" s="34"/>
      <c r="N2168" s="34"/>
      <c r="AB2168" s="25"/>
      <c r="AC2168" s="25"/>
      <c r="AD2168" s="25"/>
      <c r="AE2168" s="25"/>
    </row>
    <row r="2169" spans="13:31" x14ac:dyDescent="0.2">
      <c r="M2169" s="34"/>
      <c r="N2169" s="34"/>
      <c r="AB2169" s="25"/>
      <c r="AC2169" s="25"/>
      <c r="AD2169" s="25"/>
      <c r="AE2169" s="25"/>
    </row>
    <row r="2170" spans="13:31" x14ac:dyDescent="0.2">
      <c r="M2170" s="34"/>
      <c r="N2170" s="34"/>
      <c r="AB2170" s="25"/>
      <c r="AC2170" s="25"/>
      <c r="AD2170" s="25"/>
      <c r="AE2170" s="25"/>
    </row>
    <row r="2171" spans="13:31" x14ac:dyDescent="0.2">
      <c r="M2171" s="34"/>
      <c r="N2171" s="34"/>
      <c r="AB2171" s="25"/>
      <c r="AC2171" s="25"/>
      <c r="AD2171" s="25"/>
      <c r="AE2171" s="25"/>
    </row>
    <row r="2172" spans="13:31" x14ac:dyDescent="0.2">
      <c r="M2172" s="34"/>
      <c r="N2172" s="34"/>
      <c r="AB2172" s="25"/>
      <c r="AC2172" s="25"/>
      <c r="AD2172" s="25"/>
      <c r="AE2172" s="25"/>
    </row>
    <row r="2173" spans="13:31" x14ac:dyDescent="0.2">
      <c r="M2173" s="34"/>
      <c r="N2173" s="34"/>
      <c r="AB2173" s="25"/>
      <c r="AC2173" s="25"/>
      <c r="AD2173" s="25"/>
      <c r="AE2173" s="25"/>
    </row>
    <row r="2174" spans="13:31" x14ac:dyDescent="0.2">
      <c r="M2174" s="34"/>
      <c r="N2174" s="34"/>
      <c r="AB2174" s="25"/>
      <c r="AC2174" s="25"/>
      <c r="AD2174" s="25"/>
      <c r="AE2174" s="25"/>
    </row>
    <row r="2175" spans="13:31" x14ac:dyDescent="0.2">
      <c r="M2175" s="34"/>
      <c r="N2175" s="34"/>
      <c r="AB2175" s="25"/>
      <c r="AC2175" s="25"/>
      <c r="AD2175" s="25"/>
      <c r="AE2175" s="25"/>
    </row>
    <row r="2176" spans="13:31" x14ac:dyDescent="0.2">
      <c r="M2176" s="34"/>
      <c r="N2176" s="34"/>
      <c r="AB2176" s="25"/>
      <c r="AC2176" s="25"/>
      <c r="AD2176" s="25"/>
      <c r="AE2176" s="25"/>
    </row>
    <row r="2177" spans="13:31" x14ac:dyDescent="0.2">
      <c r="M2177" s="34"/>
      <c r="N2177" s="34"/>
      <c r="AB2177" s="25"/>
      <c r="AC2177" s="25"/>
      <c r="AD2177" s="25"/>
      <c r="AE2177" s="25"/>
    </row>
    <row r="2178" spans="13:31" x14ac:dyDescent="0.2">
      <c r="M2178" s="34"/>
      <c r="N2178" s="34"/>
      <c r="AB2178" s="25"/>
      <c r="AC2178" s="25"/>
      <c r="AD2178" s="25"/>
      <c r="AE2178" s="25"/>
    </row>
    <row r="2179" spans="13:31" x14ac:dyDescent="0.2">
      <c r="M2179" s="34"/>
      <c r="N2179" s="34"/>
      <c r="AB2179" s="25"/>
      <c r="AC2179" s="25"/>
      <c r="AD2179" s="25"/>
      <c r="AE2179" s="25"/>
    </row>
    <row r="2180" spans="13:31" x14ac:dyDescent="0.2">
      <c r="M2180" s="34"/>
      <c r="N2180" s="34"/>
      <c r="AB2180" s="25"/>
      <c r="AC2180" s="25"/>
      <c r="AD2180" s="25"/>
      <c r="AE2180" s="25"/>
    </row>
    <row r="2181" spans="13:31" x14ac:dyDescent="0.2">
      <c r="M2181" s="34"/>
      <c r="N2181" s="34"/>
      <c r="AB2181" s="25"/>
      <c r="AC2181" s="25"/>
      <c r="AD2181" s="25"/>
      <c r="AE2181" s="25"/>
    </row>
    <row r="2182" spans="13:31" x14ac:dyDescent="0.2">
      <c r="M2182" s="34"/>
      <c r="N2182" s="34"/>
      <c r="AB2182" s="25"/>
      <c r="AC2182" s="25"/>
      <c r="AD2182" s="25"/>
      <c r="AE2182" s="25"/>
    </row>
    <row r="2183" spans="13:31" x14ac:dyDescent="0.2">
      <c r="M2183" s="34"/>
      <c r="N2183" s="34"/>
      <c r="AB2183" s="25"/>
      <c r="AC2183" s="25"/>
      <c r="AD2183" s="25"/>
      <c r="AE2183" s="25"/>
    </row>
    <row r="2184" spans="13:31" x14ac:dyDescent="0.2">
      <c r="M2184" s="34"/>
      <c r="N2184" s="34"/>
      <c r="AB2184" s="25"/>
      <c r="AC2184" s="25"/>
      <c r="AD2184" s="25"/>
      <c r="AE2184" s="25"/>
    </row>
    <row r="2185" spans="13:31" x14ac:dyDescent="0.2">
      <c r="M2185" s="34"/>
      <c r="N2185" s="34"/>
      <c r="AB2185" s="25"/>
      <c r="AC2185" s="25"/>
      <c r="AD2185" s="25"/>
      <c r="AE2185" s="25"/>
    </row>
    <row r="2186" spans="13:31" x14ac:dyDescent="0.2">
      <c r="M2186" s="34"/>
      <c r="N2186" s="34"/>
      <c r="AB2186" s="25"/>
      <c r="AC2186" s="25"/>
      <c r="AD2186" s="25"/>
      <c r="AE2186" s="25"/>
    </row>
    <row r="2187" spans="13:31" x14ac:dyDescent="0.2">
      <c r="M2187" s="34"/>
      <c r="N2187" s="34"/>
      <c r="AB2187" s="25"/>
      <c r="AC2187" s="25"/>
      <c r="AD2187" s="25"/>
      <c r="AE2187" s="25"/>
    </row>
    <row r="2188" spans="13:31" x14ac:dyDescent="0.2">
      <c r="M2188" s="34"/>
      <c r="N2188" s="34"/>
      <c r="AB2188" s="25"/>
      <c r="AC2188" s="25"/>
      <c r="AD2188" s="25"/>
      <c r="AE2188" s="25"/>
    </row>
    <row r="2189" spans="13:31" x14ac:dyDescent="0.2">
      <c r="M2189" s="34"/>
      <c r="N2189" s="34"/>
      <c r="AB2189" s="25"/>
      <c r="AC2189" s="25"/>
      <c r="AD2189" s="25"/>
      <c r="AE2189" s="25"/>
    </row>
    <row r="2190" spans="13:31" x14ac:dyDescent="0.2">
      <c r="M2190" s="34"/>
      <c r="N2190" s="34"/>
      <c r="AB2190" s="25"/>
      <c r="AC2190" s="25"/>
      <c r="AD2190" s="25"/>
      <c r="AE2190" s="25"/>
    </row>
    <row r="2191" spans="13:31" x14ac:dyDescent="0.2">
      <c r="M2191" s="34"/>
      <c r="N2191" s="34"/>
      <c r="AB2191" s="25"/>
      <c r="AC2191" s="25"/>
      <c r="AD2191" s="25"/>
      <c r="AE2191" s="25"/>
    </row>
    <row r="2192" spans="13:31" x14ac:dyDescent="0.2">
      <c r="M2192" s="34"/>
      <c r="N2192" s="34"/>
      <c r="AB2192" s="25"/>
      <c r="AC2192" s="25"/>
      <c r="AD2192" s="25"/>
      <c r="AE2192" s="25"/>
    </row>
    <row r="2193" spans="13:31" x14ac:dyDescent="0.2">
      <c r="M2193" s="34"/>
      <c r="N2193" s="34"/>
      <c r="AB2193" s="25"/>
      <c r="AC2193" s="25"/>
      <c r="AD2193" s="25"/>
      <c r="AE2193" s="25"/>
    </row>
    <row r="2194" spans="13:31" x14ac:dyDescent="0.2">
      <c r="M2194" s="34"/>
      <c r="N2194" s="34"/>
      <c r="AB2194" s="25"/>
      <c r="AC2194" s="25"/>
      <c r="AD2194" s="25"/>
      <c r="AE2194" s="25"/>
    </row>
    <row r="2195" spans="13:31" x14ac:dyDescent="0.2">
      <c r="M2195" s="34"/>
      <c r="N2195" s="34"/>
      <c r="AB2195" s="25"/>
      <c r="AC2195" s="25"/>
      <c r="AD2195" s="25"/>
      <c r="AE2195" s="25"/>
    </row>
    <row r="2196" spans="13:31" x14ac:dyDescent="0.2">
      <c r="M2196" s="34"/>
      <c r="N2196" s="34"/>
      <c r="AB2196" s="25"/>
      <c r="AC2196" s="25"/>
      <c r="AD2196" s="25"/>
      <c r="AE2196" s="25"/>
    </row>
    <row r="2197" spans="13:31" x14ac:dyDescent="0.2">
      <c r="M2197" s="34"/>
      <c r="N2197" s="34"/>
      <c r="AB2197" s="25"/>
      <c r="AC2197" s="25"/>
      <c r="AD2197" s="25"/>
      <c r="AE2197" s="25"/>
    </row>
    <row r="2198" spans="13:31" x14ac:dyDescent="0.2">
      <c r="M2198" s="34"/>
      <c r="N2198" s="34"/>
      <c r="AB2198" s="25"/>
      <c r="AC2198" s="25"/>
      <c r="AD2198" s="25"/>
      <c r="AE2198" s="25"/>
    </row>
    <row r="2199" spans="13:31" x14ac:dyDescent="0.2">
      <c r="M2199" s="34"/>
      <c r="N2199" s="34"/>
      <c r="AB2199" s="25"/>
      <c r="AC2199" s="25"/>
      <c r="AD2199" s="25"/>
      <c r="AE2199" s="25"/>
    </row>
    <row r="2200" spans="13:31" x14ac:dyDescent="0.2">
      <c r="M2200" s="34"/>
      <c r="N2200" s="34"/>
      <c r="AB2200" s="25"/>
      <c r="AC2200" s="25"/>
      <c r="AD2200" s="25"/>
      <c r="AE2200" s="25"/>
    </row>
    <row r="2201" spans="13:31" x14ac:dyDescent="0.2">
      <c r="M2201" s="34"/>
      <c r="N2201" s="34"/>
      <c r="AB2201" s="25"/>
      <c r="AC2201" s="25"/>
      <c r="AD2201" s="25"/>
      <c r="AE2201" s="25"/>
    </row>
    <row r="2202" spans="13:31" x14ac:dyDescent="0.2">
      <c r="M2202" s="34"/>
      <c r="N2202" s="34"/>
      <c r="AB2202" s="25"/>
      <c r="AC2202" s="25"/>
      <c r="AD2202" s="25"/>
      <c r="AE2202" s="25"/>
    </row>
    <row r="2203" spans="13:31" x14ac:dyDescent="0.2">
      <c r="M2203" s="34"/>
      <c r="N2203" s="34"/>
      <c r="AB2203" s="25"/>
      <c r="AC2203" s="25"/>
      <c r="AD2203" s="25"/>
      <c r="AE2203" s="25"/>
    </row>
    <row r="2204" spans="13:31" x14ac:dyDescent="0.2">
      <c r="M2204" s="34"/>
      <c r="N2204" s="34"/>
      <c r="AB2204" s="25"/>
      <c r="AC2204" s="25"/>
      <c r="AD2204" s="25"/>
      <c r="AE2204" s="25"/>
    </row>
    <row r="2205" spans="13:31" x14ac:dyDescent="0.2">
      <c r="M2205" s="34"/>
      <c r="N2205" s="34"/>
      <c r="AB2205" s="25"/>
      <c r="AC2205" s="25"/>
      <c r="AD2205" s="25"/>
      <c r="AE2205" s="25"/>
    </row>
    <row r="2206" spans="13:31" x14ac:dyDescent="0.2">
      <c r="M2206" s="34"/>
      <c r="N2206" s="34"/>
      <c r="AB2206" s="25"/>
      <c r="AC2206" s="25"/>
      <c r="AD2206" s="25"/>
      <c r="AE2206" s="25"/>
    </row>
    <row r="2207" spans="13:31" x14ac:dyDescent="0.2">
      <c r="M2207" s="34"/>
      <c r="N2207" s="34"/>
      <c r="AB2207" s="25"/>
      <c r="AC2207" s="25"/>
      <c r="AD2207" s="25"/>
      <c r="AE2207" s="25"/>
    </row>
    <row r="2208" spans="13:31" x14ac:dyDescent="0.2">
      <c r="M2208" s="34"/>
      <c r="N2208" s="34"/>
      <c r="AB2208" s="25"/>
      <c r="AC2208" s="25"/>
      <c r="AD2208" s="25"/>
      <c r="AE2208" s="25"/>
    </row>
    <row r="2209" spans="13:31" x14ac:dyDescent="0.2">
      <c r="M2209" s="34"/>
      <c r="N2209" s="34"/>
      <c r="AB2209" s="25"/>
      <c r="AC2209" s="25"/>
      <c r="AD2209" s="25"/>
      <c r="AE2209" s="25"/>
    </row>
    <row r="2210" spans="13:31" x14ac:dyDescent="0.2">
      <c r="M2210" s="34"/>
      <c r="N2210" s="34"/>
      <c r="AB2210" s="25"/>
      <c r="AC2210" s="25"/>
      <c r="AD2210" s="25"/>
      <c r="AE2210" s="25"/>
    </row>
    <row r="2211" spans="13:31" x14ac:dyDescent="0.2">
      <c r="M2211" s="34"/>
      <c r="N2211" s="34"/>
      <c r="AB2211" s="25"/>
      <c r="AC2211" s="25"/>
      <c r="AD2211" s="25"/>
      <c r="AE2211" s="25"/>
    </row>
    <row r="2212" spans="13:31" x14ac:dyDescent="0.2">
      <c r="M2212" s="34"/>
      <c r="N2212" s="34"/>
      <c r="AB2212" s="25"/>
      <c r="AC2212" s="25"/>
      <c r="AD2212" s="25"/>
      <c r="AE2212" s="25"/>
    </row>
    <row r="2213" spans="13:31" x14ac:dyDescent="0.2">
      <c r="M2213" s="34"/>
      <c r="N2213" s="34"/>
      <c r="AB2213" s="25"/>
      <c r="AC2213" s="25"/>
      <c r="AD2213" s="25"/>
      <c r="AE2213" s="25"/>
    </row>
    <row r="2214" spans="13:31" x14ac:dyDescent="0.2">
      <c r="M2214" s="34"/>
      <c r="N2214" s="34"/>
      <c r="AB2214" s="25"/>
      <c r="AC2214" s="25"/>
      <c r="AD2214" s="25"/>
      <c r="AE2214" s="25"/>
    </row>
    <row r="2215" spans="13:31" x14ac:dyDescent="0.2">
      <c r="M2215" s="34"/>
      <c r="N2215" s="34"/>
      <c r="AB2215" s="25"/>
      <c r="AC2215" s="25"/>
      <c r="AD2215" s="25"/>
      <c r="AE2215" s="25"/>
    </row>
    <row r="2216" spans="13:31" x14ac:dyDescent="0.2">
      <c r="M2216" s="34"/>
      <c r="N2216" s="34"/>
      <c r="AB2216" s="25"/>
      <c r="AC2216" s="25"/>
      <c r="AD2216" s="25"/>
      <c r="AE2216" s="25"/>
    </row>
    <row r="2217" spans="13:31" x14ac:dyDescent="0.2">
      <c r="M2217" s="34"/>
      <c r="N2217" s="34"/>
      <c r="AB2217" s="25"/>
      <c r="AC2217" s="25"/>
      <c r="AD2217" s="25"/>
      <c r="AE2217" s="25"/>
    </row>
    <row r="2218" spans="13:31" x14ac:dyDescent="0.2">
      <c r="M2218" s="34"/>
      <c r="N2218" s="34"/>
      <c r="AB2218" s="25"/>
      <c r="AC2218" s="25"/>
      <c r="AD2218" s="25"/>
      <c r="AE2218" s="25"/>
    </row>
    <row r="2219" spans="13:31" x14ac:dyDescent="0.2">
      <c r="M2219" s="34"/>
      <c r="N2219" s="34"/>
      <c r="AB2219" s="25"/>
      <c r="AC2219" s="25"/>
      <c r="AD2219" s="25"/>
      <c r="AE2219" s="25"/>
    </row>
    <row r="2220" spans="13:31" x14ac:dyDescent="0.2">
      <c r="M2220" s="34"/>
      <c r="N2220" s="34"/>
      <c r="AB2220" s="25"/>
      <c r="AC2220" s="25"/>
      <c r="AD2220" s="25"/>
      <c r="AE2220" s="25"/>
    </row>
    <row r="2221" spans="13:31" x14ac:dyDescent="0.2">
      <c r="M2221" s="34"/>
      <c r="N2221" s="34"/>
      <c r="AB2221" s="25"/>
      <c r="AC2221" s="25"/>
      <c r="AD2221" s="25"/>
      <c r="AE2221" s="25"/>
    </row>
    <row r="2222" spans="13:31" x14ac:dyDescent="0.2">
      <c r="M2222" s="34"/>
      <c r="N2222" s="34"/>
      <c r="AB2222" s="25"/>
      <c r="AC2222" s="25"/>
      <c r="AD2222" s="25"/>
      <c r="AE2222" s="25"/>
    </row>
    <row r="2223" spans="13:31" x14ac:dyDescent="0.2">
      <c r="M2223" s="34"/>
      <c r="N2223" s="34"/>
      <c r="AB2223" s="25"/>
      <c r="AC2223" s="25"/>
      <c r="AD2223" s="25"/>
      <c r="AE2223" s="25"/>
    </row>
    <row r="2224" spans="13:31" x14ac:dyDescent="0.2">
      <c r="M2224" s="34"/>
      <c r="N2224" s="34"/>
      <c r="AB2224" s="25"/>
      <c r="AC2224" s="25"/>
      <c r="AD2224" s="25"/>
      <c r="AE2224" s="25"/>
    </row>
    <row r="2225" spans="13:31" x14ac:dyDescent="0.2">
      <c r="M2225" s="34"/>
      <c r="N2225" s="34"/>
      <c r="AB2225" s="25"/>
      <c r="AC2225" s="25"/>
      <c r="AD2225" s="25"/>
      <c r="AE2225" s="25"/>
    </row>
    <row r="2226" spans="13:31" x14ac:dyDescent="0.2">
      <c r="M2226" s="34"/>
      <c r="N2226" s="34"/>
      <c r="AB2226" s="25"/>
      <c r="AC2226" s="25"/>
      <c r="AD2226" s="25"/>
      <c r="AE2226" s="25"/>
    </row>
    <row r="2227" spans="13:31" x14ac:dyDescent="0.2">
      <c r="M2227" s="34"/>
      <c r="N2227" s="34"/>
      <c r="AB2227" s="25"/>
      <c r="AC2227" s="25"/>
      <c r="AD2227" s="25"/>
      <c r="AE2227" s="25"/>
    </row>
    <row r="2228" spans="13:31" x14ac:dyDescent="0.2">
      <c r="M2228" s="34"/>
      <c r="N2228" s="34"/>
      <c r="AB2228" s="25"/>
      <c r="AC2228" s="25"/>
      <c r="AD2228" s="25"/>
      <c r="AE2228" s="25"/>
    </row>
    <row r="2229" spans="13:31" x14ac:dyDescent="0.2">
      <c r="M2229" s="34"/>
      <c r="N2229" s="34"/>
      <c r="AB2229" s="25"/>
      <c r="AC2229" s="25"/>
      <c r="AD2229" s="25"/>
      <c r="AE2229" s="25"/>
    </row>
    <row r="2230" spans="13:31" x14ac:dyDescent="0.2">
      <c r="M2230" s="34"/>
      <c r="N2230" s="34"/>
      <c r="AB2230" s="25"/>
      <c r="AC2230" s="25"/>
      <c r="AD2230" s="25"/>
      <c r="AE2230" s="25"/>
    </row>
    <row r="2231" spans="13:31" x14ac:dyDescent="0.2">
      <c r="M2231" s="34"/>
      <c r="N2231" s="34"/>
      <c r="AB2231" s="25"/>
      <c r="AC2231" s="25"/>
      <c r="AD2231" s="25"/>
      <c r="AE2231" s="25"/>
    </row>
    <row r="2232" spans="13:31" x14ac:dyDescent="0.2">
      <c r="M2232" s="34"/>
      <c r="N2232" s="34"/>
      <c r="AB2232" s="25"/>
      <c r="AC2232" s="25"/>
      <c r="AD2232" s="25"/>
      <c r="AE2232" s="25"/>
    </row>
    <row r="2233" spans="13:31" x14ac:dyDescent="0.2">
      <c r="M2233" s="34"/>
      <c r="N2233" s="34"/>
      <c r="AB2233" s="25"/>
      <c r="AC2233" s="25"/>
      <c r="AD2233" s="25"/>
      <c r="AE2233" s="25"/>
    </row>
    <row r="2234" spans="13:31" x14ac:dyDescent="0.2">
      <c r="M2234" s="34"/>
      <c r="N2234" s="34"/>
      <c r="AB2234" s="25"/>
      <c r="AC2234" s="25"/>
      <c r="AD2234" s="25"/>
      <c r="AE2234" s="25"/>
    </row>
    <row r="2235" spans="13:31" x14ac:dyDescent="0.2">
      <c r="M2235" s="34"/>
      <c r="N2235" s="34"/>
      <c r="AB2235" s="25"/>
      <c r="AC2235" s="25"/>
      <c r="AD2235" s="25"/>
      <c r="AE2235" s="25"/>
    </row>
    <row r="2236" spans="13:31" x14ac:dyDescent="0.2">
      <c r="M2236" s="34"/>
      <c r="N2236" s="34"/>
      <c r="AB2236" s="25"/>
      <c r="AC2236" s="25"/>
      <c r="AD2236" s="25"/>
      <c r="AE2236" s="25"/>
    </row>
    <row r="2237" spans="13:31" x14ac:dyDescent="0.2">
      <c r="M2237" s="34"/>
      <c r="N2237" s="34"/>
      <c r="AB2237" s="25"/>
      <c r="AC2237" s="25"/>
      <c r="AD2237" s="25"/>
      <c r="AE2237" s="25"/>
    </row>
    <row r="2238" spans="13:31" x14ac:dyDescent="0.2">
      <c r="M2238" s="34"/>
      <c r="N2238" s="34"/>
      <c r="AB2238" s="25"/>
      <c r="AC2238" s="25"/>
      <c r="AD2238" s="25"/>
      <c r="AE2238" s="25"/>
    </row>
    <row r="2239" spans="13:31" x14ac:dyDescent="0.2">
      <c r="M2239" s="34"/>
      <c r="N2239" s="34"/>
      <c r="AB2239" s="25"/>
      <c r="AC2239" s="25"/>
      <c r="AD2239" s="25"/>
      <c r="AE2239" s="25"/>
    </row>
    <row r="2240" spans="13:31" x14ac:dyDescent="0.2">
      <c r="M2240" s="34"/>
      <c r="N2240" s="34"/>
      <c r="AB2240" s="25"/>
      <c r="AC2240" s="25"/>
      <c r="AD2240" s="25"/>
      <c r="AE2240" s="25"/>
    </row>
    <row r="2241" spans="13:31" x14ac:dyDescent="0.2">
      <c r="M2241" s="34"/>
      <c r="N2241" s="34"/>
      <c r="AB2241" s="25"/>
      <c r="AC2241" s="25"/>
      <c r="AD2241" s="25"/>
      <c r="AE2241" s="25"/>
    </row>
    <row r="2242" spans="13:31" x14ac:dyDescent="0.2">
      <c r="M2242" s="34"/>
      <c r="N2242" s="34"/>
      <c r="AB2242" s="25"/>
      <c r="AC2242" s="25"/>
      <c r="AD2242" s="25"/>
      <c r="AE2242" s="25"/>
    </row>
    <row r="2243" spans="13:31" x14ac:dyDescent="0.2">
      <c r="M2243" s="34"/>
      <c r="N2243" s="34"/>
      <c r="AB2243" s="25"/>
      <c r="AC2243" s="25"/>
      <c r="AD2243" s="25"/>
      <c r="AE2243" s="25"/>
    </row>
    <row r="2244" spans="13:31" x14ac:dyDescent="0.2">
      <c r="M2244" s="34"/>
      <c r="N2244" s="34"/>
      <c r="AB2244" s="25"/>
      <c r="AC2244" s="25"/>
      <c r="AD2244" s="25"/>
      <c r="AE2244" s="25"/>
    </row>
    <row r="2245" spans="13:31" x14ac:dyDescent="0.2">
      <c r="M2245" s="34"/>
      <c r="N2245" s="34"/>
      <c r="AB2245" s="25"/>
      <c r="AC2245" s="25"/>
      <c r="AD2245" s="25"/>
      <c r="AE2245" s="25"/>
    </row>
    <row r="2246" spans="13:31" x14ac:dyDescent="0.2">
      <c r="M2246" s="34"/>
      <c r="N2246" s="34"/>
      <c r="AB2246" s="25"/>
      <c r="AC2246" s="25"/>
      <c r="AD2246" s="25"/>
      <c r="AE2246" s="25"/>
    </row>
    <row r="2247" spans="13:31" x14ac:dyDescent="0.2">
      <c r="M2247" s="34"/>
      <c r="N2247" s="34"/>
      <c r="AB2247" s="25"/>
      <c r="AC2247" s="25"/>
      <c r="AD2247" s="25"/>
      <c r="AE2247" s="25"/>
    </row>
    <row r="2248" spans="13:31" x14ac:dyDescent="0.2">
      <c r="M2248" s="34"/>
      <c r="N2248" s="34"/>
      <c r="AB2248" s="25"/>
      <c r="AC2248" s="25"/>
      <c r="AD2248" s="25"/>
      <c r="AE2248" s="25"/>
    </row>
    <row r="2249" spans="13:31" x14ac:dyDescent="0.2">
      <c r="M2249" s="34"/>
      <c r="N2249" s="34"/>
      <c r="AB2249" s="25"/>
      <c r="AC2249" s="25"/>
      <c r="AD2249" s="25"/>
      <c r="AE2249" s="25"/>
    </row>
    <row r="2250" spans="13:31" x14ac:dyDescent="0.2">
      <c r="M2250" s="34"/>
      <c r="N2250" s="34"/>
      <c r="AB2250" s="25"/>
      <c r="AC2250" s="25"/>
      <c r="AD2250" s="25"/>
      <c r="AE2250" s="25"/>
    </row>
    <row r="2251" spans="13:31" x14ac:dyDescent="0.2">
      <c r="M2251" s="34"/>
      <c r="N2251" s="34"/>
      <c r="AB2251" s="25"/>
      <c r="AC2251" s="25"/>
      <c r="AD2251" s="25"/>
      <c r="AE2251" s="25"/>
    </row>
    <row r="2252" spans="13:31" x14ac:dyDescent="0.2">
      <c r="M2252" s="34"/>
      <c r="N2252" s="34"/>
      <c r="AB2252" s="25"/>
      <c r="AC2252" s="25"/>
      <c r="AD2252" s="25"/>
      <c r="AE2252" s="25"/>
    </row>
    <row r="2253" spans="13:31" x14ac:dyDescent="0.2">
      <c r="M2253" s="34"/>
      <c r="N2253" s="34"/>
      <c r="AB2253" s="25"/>
      <c r="AC2253" s="25"/>
      <c r="AD2253" s="25"/>
      <c r="AE2253" s="25"/>
    </row>
    <row r="2254" spans="13:31" x14ac:dyDescent="0.2">
      <c r="M2254" s="34"/>
      <c r="N2254" s="34"/>
      <c r="AB2254" s="25"/>
      <c r="AC2254" s="25"/>
      <c r="AD2254" s="25"/>
      <c r="AE2254" s="25"/>
    </row>
    <row r="2255" spans="13:31" x14ac:dyDescent="0.2">
      <c r="M2255" s="34"/>
      <c r="N2255" s="34"/>
      <c r="AB2255" s="25"/>
      <c r="AC2255" s="25"/>
      <c r="AD2255" s="25"/>
      <c r="AE2255" s="25"/>
    </row>
    <row r="2256" spans="13:31" x14ac:dyDescent="0.2">
      <c r="M2256" s="34"/>
      <c r="N2256" s="34"/>
      <c r="AB2256" s="25"/>
      <c r="AC2256" s="25"/>
      <c r="AD2256" s="25"/>
      <c r="AE2256" s="25"/>
    </row>
    <row r="2257" spans="13:31" x14ac:dyDescent="0.2">
      <c r="M2257" s="34"/>
      <c r="N2257" s="34"/>
      <c r="AB2257" s="25"/>
      <c r="AC2257" s="25"/>
      <c r="AD2257" s="25"/>
      <c r="AE2257" s="25"/>
    </row>
    <row r="2258" spans="13:31" x14ac:dyDescent="0.2">
      <c r="M2258" s="34"/>
      <c r="N2258" s="34"/>
      <c r="AB2258" s="25"/>
      <c r="AC2258" s="25"/>
      <c r="AD2258" s="25"/>
      <c r="AE2258" s="25"/>
    </row>
    <row r="2259" spans="13:31" x14ac:dyDescent="0.2">
      <c r="M2259" s="34"/>
      <c r="N2259" s="34"/>
      <c r="AB2259" s="25"/>
      <c r="AC2259" s="25"/>
      <c r="AD2259" s="25"/>
      <c r="AE2259" s="25"/>
    </row>
    <row r="2260" spans="13:31" x14ac:dyDescent="0.2">
      <c r="M2260" s="34"/>
      <c r="N2260" s="34"/>
      <c r="AB2260" s="25"/>
      <c r="AC2260" s="25"/>
      <c r="AD2260" s="25"/>
      <c r="AE2260" s="25"/>
    </row>
    <row r="2261" spans="13:31" x14ac:dyDescent="0.2">
      <c r="M2261" s="34"/>
      <c r="N2261" s="34"/>
      <c r="AB2261" s="25"/>
      <c r="AC2261" s="25"/>
      <c r="AD2261" s="25"/>
      <c r="AE2261" s="25"/>
    </row>
    <row r="2262" spans="13:31" x14ac:dyDescent="0.2">
      <c r="M2262" s="34"/>
      <c r="N2262" s="34"/>
      <c r="AB2262" s="25"/>
      <c r="AC2262" s="25"/>
      <c r="AD2262" s="25"/>
      <c r="AE2262" s="25"/>
    </row>
    <row r="2263" spans="13:31" x14ac:dyDescent="0.2">
      <c r="M2263" s="34"/>
      <c r="N2263" s="34"/>
      <c r="AB2263" s="25"/>
      <c r="AC2263" s="25"/>
      <c r="AD2263" s="25"/>
      <c r="AE2263" s="25"/>
    </row>
    <row r="2264" spans="13:31" x14ac:dyDescent="0.2">
      <c r="M2264" s="34"/>
      <c r="N2264" s="34"/>
      <c r="AB2264" s="25"/>
      <c r="AC2264" s="25"/>
      <c r="AD2264" s="25"/>
      <c r="AE2264" s="25"/>
    </row>
    <row r="2265" spans="13:31" x14ac:dyDescent="0.2">
      <c r="M2265" s="34"/>
      <c r="N2265" s="34"/>
      <c r="AB2265" s="25"/>
      <c r="AC2265" s="25"/>
      <c r="AD2265" s="25"/>
      <c r="AE2265" s="25"/>
    </row>
    <row r="2266" spans="13:31" x14ac:dyDescent="0.2">
      <c r="M2266" s="34"/>
      <c r="N2266" s="34"/>
      <c r="AB2266" s="25"/>
      <c r="AC2266" s="25"/>
      <c r="AD2266" s="25"/>
      <c r="AE2266" s="25"/>
    </row>
    <row r="2267" spans="13:31" x14ac:dyDescent="0.2">
      <c r="M2267" s="34"/>
      <c r="N2267" s="34"/>
      <c r="AB2267" s="25"/>
      <c r="AC2267" s="25"/>
      <c r="AD2267" s="25"/>
      <c r="AE2267" s="25"/>
    </row>
    <row r="2268" spans="13:31" x14ac:dyDescent="0.2">
      <c r="M2268" s="34"/>
      <c r="N2268" s="34"/>
      <c r="AB2268" s="25"/>
      <c r="AC2268" s="25"/>
      <c r="AD2268" s="25"/>
      <c r="AE2268" s="25"/>
    </row>
    <row r="2269" spans="13:31" x14ac:dyDescent="0.2">
      <c r="M2269" s="34"/>
      <c r="N2269" s="34"/>
      <c r="AB2269" s="25"/>
      <c r="AC2269" s="25"/>
      <c r="AD2269" s="25"/>
      <c r="AE2269" s="25"/>
    </row>
    <row r="2270" spans="13:31" x14ac:dyDescent="0.2">
      <c r="M2270" s="34"/>
      <c r="N2270" s="34"/>
      <c r="AB2270" s="25"/>
      <c r="AC2270" s="25"/>
      <c r="AD2270" s="25"/>
      <c r="AE2270" s="25"/>
    </row>
    <row r="2271" spans="13:31" x14ac:dyDescent="0.2">
      <c r="M2271" s="34"/>
      <c r="N2271" s="34"/>
      <c r="AB2271" s="25"/>
      <c r="AC2271" s="25"/>
      <c r="AD2271" s="25"/>
      <c r="AE2271" s="25"/>
    </row>
    <row r="2272" spans="13:31" x14ac:dyDescent="0.2">
      <c r="M2272" s="34"/>
      <c r="N2272" s="34"/>
      <c r="AB2272" s="25"/>
      <c r="AC2272" s="25"/>
      <c r="AD2272" s="25"/>
      <c r="AE2272" s="25"/>
    </row>
    <row r="2273" spans="13:31" x14ac:dyDescent="0.2">
      <c r="M2273" s="34"/>
      <c r="N2273" s="34"/>
      <c r="AB2273" s="25"/>
      <c r="AC2273" s="25"/>
      <c r="AD2273" s="25"/>
      <c r="AE2273" s="25"/>
    </row>
    <row r="2274" spans="13:31" x14ac:dyDescent="0.2">
      <c r="M2274" s="34"/>
      <c r="N2274" s="34"/>
      <c r="AB2274" s="25"/>
      <c r="AC2274" s="25"/>
      <c r="AD2274" s="25"/>
      <c r="AE2274" s="25"/>
    </row>
    <row r="2275" spans="13:31" x14ac:dyDescent="0.2">
      <c r="M2275" s="34"/>
      <c r="N2275" s="34"/>
      <c r="AB2275" s="25"/>
      <c r="AC2275" s="25"/>
      <c r="AD2275" s="25"/>
      <c r="AE2275" s="25"/>
    </row>
    <row r="2276" spans="13:31" x14ac:dyDescent="0.2">
      <c r="M2276" s="34"/>
      <c r="N2276" s="34"/>
      <c r="AB2276" s="25"/>
      <c r="AC2276" s="25"/>
      <c r="AD2276" s="25"/>
      <c r="AE2276" s="25"/>
    </row>
    <row r="2277" spans="13:31" x14ac:dyDescent="0.2">
      <c r="M2277" s="34"/>
      <c r="N2277" s="34"/>
      <c r="AB2277" s="25"/>
      <c r="AC2277" s="25"/>
      <c r="AD2277" s="25"/>
      <c r="AE2277" s="25"/>
    </row>
    <row r="2278" spans="13:31" x14ac:dyDescent="0.2">
      <c r="M2278" s="34"/>
      <c r="N2278" s="34"/>
      <c r="AB2278" s="25"/>
      <c r="AC2278" s="25"/>
      <c r="AD2278" s="25"/>
      <c r="AE2278" s="25"/>
    </row>
    <row r="2279" spans="13:31" x14ac:dyDescent="0.2">
      <c r="M2279" s="34"/>
      <c r="N2279" s="34"/>
      <c r="AB2279" s="25"/>
      <c r="AC2279" s="25"/>
      <c r="AD2279" s="25"/>
      <c r="AE2279" s="25"/>
    </row>
    <row r="2280" spans="13:31" x14ac:dyDescent="0.2">
      <c r="M2280" s="34"/>
      <c r="N2280" s="34"/>
      <c r="AB2280" s="25"/>
      <c r="AC2280" s="25"/>
      <c r="AD2280" s="25"/>
      <c r="AE2280" s="25"/>
    </row>
    <row r="2281" spans="13:31" x14ac:dyDescent="0.2">
      <c r="M2281" s="34"/>
      <c r="N2281" s="34"/>
      <c r="AB2281" s="25"/>
      <c r="AC2281" s="25"/>
      <c r="AD2281" s="25"/>
      <c r="AE2281" s="25"/>
    </row>
    <row r="2282" spans="13:31" x14ac:dyDescent="0.2">
      <c r="M2282" s="34"/>
      <c r="N2282" s="34"/>
      <c r="AB2282" s="25"/>
      <c r="AC2282" s="25"/>
      <c r="AD2282" s="25"/>
      <c r="AE2282" s="25"/>
    </row>
    <row r="2283" spans="13:31" x14ac:dyDescent="0.2">
      <c r="M2283" s="34"/>
      <c r="N2283" s="34"/>
      <c r="AB2283" s="25"/>
      <c r="AC2283" s="25"/>
      <c r="AD2283" s="25"/>
      <c r="AE2283" s="25"/>
    </row>
    <row r="2284" spans="13:31" x14ac:dyDescent="0.2">
      <c r="M2284" s="34"/>
      <c r="N2284" s="34"/>
      <c r="AB2284" s="25"/>
      <c r="AC2284" s="25"/>
      <c r="AD2284" s="25"/>
      <c r="AE2284" s="25"/>
    </row>
    <row r="2285" spans="13:31" x14ac:dyDescent="0.2">
      <c r="M2285" s="34"/>
      <c r="N2285" s="34"/>
      <c r="AB2285" s="25"/>
      <c r="AC2285" s="25"/>
      <c r="AD2285" s="25"/>
      <c r="AE2285" s="25"/>
    </row>
    <row r="2286" spans="13:31" x14ac:dyDescent="0.2">
      <c r="M2286" s="34"/>
      <c r="N2286" s="34"/>
      <c r="AB2286" s="25"/>
      <c r="AC2286" s="25"/>
      <c r="AD2286" s="25"/>
      <c r="AE2286" s="25"/>
    </row>
    <row r="2287" spans="13:31" x14ac:dyDescent="0.2">
      <c r="M2287" s="34"/>
      <c r="N2287" s="34"/>
      <c r="AB2287" s="25"/>
      <c r="AC2287" s="25"/>
      <c r="AD2287" s="25"/>
      <c r="AE2287" s="25"/>
    </row>
    <row r="2288" spans="13:31" x14ac:dyDescent="0.2">
      <c r="M2288" s="34"/>
      <c r="N2288" s="34"/>
      <c r="AB2288" s="25"/>
      <c r="AC2288" s="25"/>
      <c r="AD2288" s="25"/>
      <c r="AE2288" s="25"/>
    </row>
    <row r="2289" spans="13:31" x14ac:dyDescent="0.2">
      <c r="M2289" s="34"/>
      <c r="N2289" s="34"/>
      <c r="AB2289" s="25"/>
      <c r="AC2289" s="25"/>
      <c r="AD2289" s="25"/>
      <c r="AE2289" s="25"/>
    </row>
    <row r="2290" spans="13:31" x14ac:dyDescent="0.2">
      <c r="M2290" s="34"/>
      <c r="N2290" s="34"/>
      <c r="AB2290" s="25"/>
      <c r="AC2290" s="25"/>
      <c r="AD2290" s="25"/>
      <c r="AE2290" s="25"/>
    </row>
    <row r="2291" spans="13:31" x14ac:dyDescent="0.2">
      <c r="M2291" s="34"/>
      <c r="N2291" s="34"/>
      <c r="AB2291" s="25"/>
      <c r="AC2291" s="25"/>
      <c r="AD2291" s="25"/>
      <c r="AE2291" s="25"/>
    </row>
    <row r="2292" spans="13:31" x14ac:dyDescent="0.2">
      <c r="M2292" s="34"/>
      <c r="N2292" s="34"/>
      <c r="AB2292" s="25"/>
      <c r="AC2292" s="25"/>
      <c r="AD2292" s="25"/>
      <c r="AE2292" s="25"/>
    </row>
    <row r="2293" spans="13:31" x14ac:dyDescent="0.2">
      <c r="M2293" s="34"/>
      <c r="N2293" s="34"/>
      <c r="AB2293" s="25"/>
      <c r="AC2293" s="25"/>
      <c r="AD2293" s="25"/>
      <c r="AE2293" s="25"/>
    </row>
    <row r="2294" spans="13:31" x14ac:dyDescent="0.2">
      <c r="M2294" s="34"/>
      <c r="N2294" s="34"/>
      <c r="AB2294" s="25"/>
      <c r="AC2294" s="25"/>
      <c r="AD2294" s="25"/>
      <c r="AE2294" s="25"/>
    </row>
    <row r="2295" spans="13:31" x14ac:dyDescent="0.2">
      <c r="M2295" s="34"/>
      <c r="N2295" s="34"/>
      <c r="AB2295" s="25"/>
      <c r="AC2295" s="25"/>
      <c r="AD2295" s="25"/>
      <c r="AE2295" s="25"/>
    </row>
    <row r="2296" spans="13:31" x14ac:dyDescent="0.2">
      <c r="M2296" s="34"/>
      <c r="N2296" s="34"/>
      <c r="AB2296" s="25"/>
      <c r="AC2296" s="25"/>
      <c r="AD2296" s="25"/>
      <c r="AE2296" s="25"/>
    </row>
    <row r="2297" spans="13:31" x14ac:dyDescent="0.2">
      <c r="M2297" s="34"/>
      <c r="N2297" s="34"/>
      <c r="AB2297" s="25"/>
      <c r="AC2297" s="25"/>
      <c r="AD2297" s="25"/>
      <c r="AE2297" s="25"/>
    </row>
    <row r="2298" spans="13:31" x14ac:dyDescent="0.2">
      <c r="M2298" s="34"/>
      <c r="N2298" s="34"/>
      <c r="AB2298" s="25"/>
      <c r="AC2298" s="25"/>
      <c r="AD2298" s="25"/>
      <c r="AE2298" s="25"/>
    </row>
    <row r="2299" spans="13:31" x14ac:dyDescent="0.2">
      <c r="M2299" s="34"/>
      <c r="N2299" s="34"/>
      <c r="AB2299" s="25"/>
      <c r="AC2299" s="25"/>
      <c r="AD2299" s="25"/>
      <c r="AE2299" s="25"/>
    </row>
    <row r="2300" spans="13:31" x14ac:dyDescent="0.2">
      <c r="M2300" s="34"/>
      <c r="N2300" s="34"/>
      <c r="AB2300" s="25"/>
      <c r="AC2300" s="25"/>
      <c r="AD2300" s="25"/>
      <c r="AE2300" s="25"/>
    </row>
    <row r="2301" spans="13:31" x14ac:dyDescent="0.2">
      <c r="M2301" s="34"/>
      <c r="N2301" s="34"/>
      <c r="AB2301" s="25"/>
      <c r="AC2301" s="25"/>
      <c r="AD2301" s="25"/>
      <c r="AE2301" s="25"/>
    </row>
    <row r="2302" spans="13:31" x14ac:dyDescent="0.2">
      <c r="M2302" s="34"/>
      <c r="N2302" s="34"/>
      <c r="AB2302" s="25"/>
      <c r="AC2302" s="25"/>
      <c r="AD2302" s="25"/>
      <c r="AE2302" s="25"/>
    </row>
    <row r="2303" spans="13:31" x14ac:dyDescent="0.2">
      <c r="M2303" s="34"/>
      <c r="N2303" s="34"/>
      <c r="AB2303" s="25"/>
      <c r="AC2303" s="25"/>
      <c r="AD2303" s="25"/>
      <c r="AE2303" s="25"/>
    </row>
    <row r="2304" spans="13:31" x14ac:dyDescent="0.2">
      <c r="M2304" s="34"/>
      <c r="N2304" s="34"/>
      <c r="AB2304" s="25"/>
      <c r="AC2304" s="25"/>
      <c r="AD2304" s="25"/>
      <c r="AE2304" s="25"/>
    </row>
    <row r="2305" spans="13:31" x14ac:dyDescent="0.2">
      <c r="M2305" s="34"/>
      <c r="N2305" s="34"/>
      <c r="AB2305" s="25"/>
      <c r="AC2305" s="25"/>
      <c r="AD2305" s="25"/>
      <c r="AE2305" s="25"/>
    </row>
    <row r="2306" spans="13:31" x14ac:dyDescent="0.2">
      <c r="M2306" s="34"/>
      <c r="N2306" s="34"/>
      <c r="AB2306" s="25"/>
      <c r="AC2306" s="25"/>
      <c r="AD2306" s="25"/>
      <c r="AE2306" s="25"/>
    </row>
    <row r="2307" spans="13:31" x14ac:dyDescent="0.2">
      <c r="M2307" s="34"/>
      <c r="N2307" s="34"/>
      <c r="AB2307" s="25"/>
      <c r="AC2307" s="25"/>
      <c r="AD2307" s="25"/>
      <c r="AE2307" s="25"/>
    </row>
    <row r="2308" spans="13:31" x14ac:dyDescent="0.2">
      <c r="M2308" s="34"/>
      <c r="N2308" s="34"/>
      <c r="AB2308" s="25"/>
      <c r="AC2308" s="25"/>
      <c r="AD2308" s="25"/>
      <c r="AE2308" s="25"/>
    </row>
    <row r="2309" spans="13:31" x14ac:dyDescent="0.2">
      <c r="M2309" s="34"/>
      <c r="N2309" s="34"/>
      <c r="AB2309" s="25"/>
      <c r="AC2309" s="25"/>
      <c r="AD2309" s="25"/>
      <c r="AE2309" s="25"/>
    </row>
    <row r="2310" spans="13:31" x14ac:dyDescent="0.2">
      <c r="M2310" s="34"/>
      <c r="N2310" s="34"/>
      <c r="AB2310" s="25"/>
      <c r="AC2310" s="25"/>
      <c r="AD2310" s="25"/>
      <c r="AE2310" s="25"/>
    </row>
    <row r="2311" spans="13:31" x14ac:dyDescent="0.2">
      <c r="M2311" s="34"/>
      <c r="N2311" s="34"/>
      <c r="AB2311" s="25"/>
      <c r="AC2311" s="25"/>
      <c r="AD2311" s="25"/>
      <c r="AE2311" s="25"/>
    </row>
    <row r="2312" spans="13:31" x14ac:dyDescent="0.2">
      <c r="M2312" s="34"/>
      <c r="N2312" s="34"/>
      <c r="AB2312" s="25"/>
      <c r="AC2312" s="25"/>
      <c r="AD2312" s="25"/>
      <c r="AE2312" s="25"/>
    </row>
    <row r="2313" spans="13:31" x14ac:dyDescent="0.2">
      <c r="M2313" s="34"/>
      <c r="N2313" s="34"/>
      <c r="AB2313" s="25"/>
      <c r="AC2313" s="25"/>
      <c r="AD2313" s="25"/>
      <c r="AE2313" s="25"/>
    </row>
    <row r="2314" spans="13:31" x14ac:dyDescent="0.2">
      <c r="M2314" s="34"/>
      <c r="N2314" s="34"/>
      <c r="AB2314" s="25"/>
      <c r="AC2314" s="25"/>
      <c r="AD2314" s="25"/>
      <c r="AE2314" s="25"/>
    </row>
    <row r="2315" spans="13:31" x14ac:dyDescent="0.2">
      <c r="M2315" s="34"/>
      <c r="N2315" s="34"/>
      <c r="AB2315" s="25"/>
      <c r="AC2315" s="25"/>
      <c r="AD2315" s="25"/>
      <c r="AE2315" s="25"/>
    </row>
    <row r="2316" spans="13:31" x14ac:dyDescent="0.2">
      <c r="M2316" s="34"/>
      <c r="N2316" s="34"/>
      <c r="AB2316" s="25"/>
      <c r="AC2316" s="25"/>
      <c r="AD2316" s="25"/>
      <c r="AE2316" s="25"/>
    </row>
    <row r="2317" spans="13:31" x14ac:dyDescent="0.2">
      <c r="M2317" s="34"/>
      <c r="N2317" s="34"/>
      <c r="AB2317" s="25"/>
      <c r="AC2317" s="25"/>
      <c r="AD2317" s="25"/>
      <c r="AE2317" s="25"/>
    </row>
    <row r="2318" spans="13:31" x14ac:dyDescent="0.2">
      <c r="M2318" s="34"/>
      <c r="N2318" s="34"/>
      <c r="AB2318" s="25"/>
      <c r="AC2318" s="25"/>
      <c r="AD2318" s="25"/>
      <c r="AE2318" s="25"/>
    </row>
    <row r="2319" spans="13:31" x14ac:dyDescent="0.2">
      <c r="M2319" s="34"/>
      <c r="N2319" s="34"/>
      <c r="AB2319" s="25"/>
      <c r="AC2319" s="25"/>
      <c r="AD2319" s="25"/>
      <c r="AE2319" s="25"/>
    </row>
    <row r="2320" spans="13:31" x14ac:dyDescent="0.2">
      <c r="M2320" s="34"/>
      <c r="N2320" s="34"/>
      <c r="AB2320" s="25"/>
      <c r="AC2320" s="25"/>
      <c r="AD2320" s="25"/>
      <c r="AE2320" s="25"/>
    </row>
    <row r="2321" spans="13:31" x14ac:dyDescent="0.2">
      <c r="M2321" s="34"/>
      <c r="N2321" s="34"/>
      <c r="AB2321" s="25"/>
      <c r="AC2321" s="25"/>
      <c r="AD2321" s="25"/>
      <c r="AE2321" s="25"/>
    </row>
    <row r="2322" spans="13:31" x14ac:dyDescent="0.2">
      <c r="M2322" s="34"/>
      <c r="N2322" s="34"/>
      <c r="AB2322" s="25"/>
      <c r="AC2322" s="25"/>
      <c r="AD2322" s="25"/>
      <c r="AE2322" s="25"/>
    </row>
    <row r="2323" spans="13:31" x14ac:dyDescent="0.2">
      <c r="M2323" s="34"/>
      <c r="N2323" s="34"/>
      <c r="AB2323" s="25"/>
      <c r="AC2323" s="25"/>
      <c r="AD2323" s="25"/>
      <c r="AE2323" s="25"/>
    </row>
    <row r="2324" spans="13:31" x14ac:dyDescent="0.2">
      <c r="M2324" s="34"/>
      <c r="N2324" s="34"/>
      <c r="AB2324" s="25"/>
      <c r="AC2324" s="25"/>
      <c r="AD2324" s="25"/>
      <c r="AE2324" s="25"/>
    </row>
    <row r="2325" spans="13:31" x14ac:dyDescent="0.2">
      <c r="M2325" s="34"/>
      <c r="N2325" s="34"/>
      <c r="AB2325" s="25"/>
      <c r="AC2325" s="25"/>
      <c r="AD2325" s="25"/>
      <c r="AE2325" s="25"/>
    </row>
    <row r="2326" spans="13:31" x14ac:dyDescent="0.2">
      <c r="M2326" s="34"/>
      <c r="N2326" s="34"/>
      <c r="AB2326" s="25"/>
      <c r="AC2326" s="25"/>
      <c r="AD2326" s="25"/>
      <c r="AE2326" s="25"/>
    </row>
    <row r="2327" spans="13:31" x14ac:dyDescent="0.2">
      <c r="M2327" s="34"/>
      <c r="N2327" s="34"/>
      <c r="AB2327" s="25"/>
      <c r="AC2327" s="25"/>
      <c r="AD2327" s="25"/>
      <c r="AE2327" s="25"/>
    </row>
    <row r="2328" spans="13:31" x14ac:dyDescent="0.2">
      <c r="M2328" s="34"/>
      <c r="N2328" s="34"/>
      <c r="AB2328" s="25"/>
      <c r="AC2328" s="25"/>
      <c r="AD2328" s="25"/>
      <c r="AE2328" s="25"/>
    </row>
    <row r="2329" spans="13:31" x14ac:dyDescent="0.2">
      <c r="M2329" s="34"/>
      <c r="N2329" s="34"/>
      <c r="AB2329" s="25"/>
      <c r="AC2329" s="25"/>
      <c r="AD2329" s="25"/>
      <c r="AE2329" s="25"/>
    </row>
    <row r="2330" spans="13:31" x14ac:dyDescent="0.2">
      <c r="M2330" s="34"/>
      <c r="N2330" s="34"/>
      <c r="AB2330" s="25"/>
      <c r="AC2330" s="25"/>
      <c r="AD2330" s="25"/>
      <c r="AE2330" s="25"/>
    </row>
    <row r="2331" spans="13:31" x14ac:dyDescent="0.2">
      <c r="M2331" s="34"/>
      <c r="N2331" s="34"/>
      <c r="AB2331" s="25"/>
      <c r="AC2331" s="25"/>
      <c r="AD2331" s="25"/>
      <c r="AE2331" s="25"/>
    </row>
    <row r="2332" spans="13:31" x14ac:dyDescent="0.2">
      <c r="M2332" s="34"/>
      <c r="N2332" s="34"/>
      <c r="AB2332" s="25"/>
      <c r="AC2332" s="25"/>
      <c r="AD2332" s="25"/>
      <c r="AE2332" s="25"/>
    </row>
    <row r="2333" spans="13:31" x14ac:dyDescent="0.2">
      <c r="M2333" s="34"/>
      <c r="N2333" s="34"/>
      <c r="AB2333" s="25"/>
      <c r="AC2333" s="25"/>
      <c r="AD2333" s="25"/>
      <c r="AE2333" s="25"/>
    </row>
    <row r="2334" spans="13:31" x14ac:dyDescent="0.2">
      <c r="M2334" s="34"/>
      <c r="N2334" s="34"/>
      <c r="AB2334" s="25"/>
      <c r="AC2334" s="25"/>
      <c r="AD2334" s="25"/>
      <c r="AE2334" s="25"/>
    </row>
    <row r="2335" spans="13:31" x14ac:dyDescent="0.2">
      <c r="M2335" s="34"/>
      <c r="N2335" s="34"/>
      <c r="AB2335" s="25"/>
      <c r="AC2335" s="25"/>
      <c r="AD2335" s="25"/>
      <c r="AE2335" s="25"/>
    </row>
    <row r="2336" spans="13:31" x14ac:dyDescent="0.2">
      <c r="M2336" s="34"/>
      <c r="N2336" s="34"/>
      <c r="AB2336" s="25"/>
      <c r="AC2336" s="25"/>
      <c r="AD2336" s="25"/>
      <c r="AE2336" s="25"/>
    </row>
    <row r="2337" spans="13:31" x14ac:dyDescent="0.2">
      <c r="M2337" s="34"/>
      <c r="N2337" s="34"/>
      <c r="AB2337" s="25"/>
      <c r="AC2337" s="25"/>
      <c r="AD2337" s="25"/>
      <c r="AE2337" s="25"/>
    </row>
    <row r="2338" spans="13:31" x14ac:dyDescent="0.2">
      <c r="M2338" s="34"/>
      <c r="N2338" s="34"/>
      <c r="AB2338" s="25"/>
      <c r="AC2338" s="25"/>
      <c r="AD2338" s="25"/>
      <c r="AE2338" s="25"/>
    </row>
    <row r="2339" spans="13:31" x14ac:dyDescent="0.2">
      <c r="M2339" s="34"/>
      <c r="N2339" s="34"/>
      <c r="AB2339" s="25"/>
      <c r="AC2339" s="25"/>
      <c r="AD2339" s="25"/>
      <c r="AE2339" s="25"/>
    </row>
    <row r="2340" spans="13:31" x14ac:dyDescent="0.2">
      <c r="M2340" s="34"/>
      <c r="N2340" s="34"/>
      <c r="AB2340" s="25"/>
      <c r="AC2340" s="25"/>
      <c r="AD2340" s="25"/>
      <c r="AE2340" s="25"/>
    </row>
    <row r="2341" spans="13:31" x14ac:dyDescent="0.2">
      <c r="M2341" s="34"/>
      <c r="N2341" s="34"/>
      <c r="AB2341" s="25"/>
      <c r="AC2341" s="25"/>
      <c r="AD2341" s="25"/>
      <c r="AE2341" s="25"/>
    </row>
    <row r="2342" spans="13:31" x14ac:dyDescent="0.2">
      <c r="M2342" s="34"/>
      <c r="N2342" s="34"/>
      <c r="AB2342" s="25"/>
      <c r="AC2342" s="25"/>
      <c r="AD2342" s="25"/>
      <c r="AE2342" s="25"/>
    </row>
    <row r="2343" spans="13:31" x14ac:dyDescent="0.2">
      <c r="M2343" s="34"/>
      <c r="N2343" s="34"/>
      <c r="AB2343" s="25"/>
      <c r="AC2343" s="25"/>
      <c r="AD2343" s="25"/>
      <c r="AE2343" s="25"/>
    </row>
    <row r="2344" spans="13:31" x14ac:dyDescent="0.2">
      <c r="M2344" s="34"/>
      <c r="N2344" s="34"/>
      <c r="AB2344" s="25"/>
      <c r="AC2344" s="25"/>
      <c r="AD2344" s="25"/>
      <c r="AE2344" s="25"/>
    </row>
    <row r="2345" spans="13:31" x14ac:dyDescent="0.2">
      <c r="M2345" s="34"/>
      <c r="N2345" s="34"/>
      <c r="AB2345" s="25"/>
      <c r="AC2345" s="25"/>
      <c r="AD2345" s="25"/>
      <c r="AE2345" s="25"/>
    </row>
    <row r="2346" spans="13:31" x14ac:dyDescent="0.2">
      <c r="M2346" s="34"/>
      <c r="N2346" s="34"/>
      <c r="AB2346" s="25"/>
      <c r="AC2346" s="25"/>
      <c r="AD2346" s="25"/>
      <c r="AE2346" s="25"/>
    </row>
    <row r="2347" spans="13:31" x14ac:dyDescent="0.2">
      <c r="M2347" s="34"/>
      <c r="N2347" s="34"/>
      <c r="AB2347" s="25"/>
      <c r="AC2347" s="25"/>
      <c r="AD2347" s="25"/>
      <c r="AE2347" s="25"/>
    </row>
    <row r="2348" spans="13:31" x14ac:dyDescent="0.2">
      <c r="M2348" s="34"/>
      <c r="N2348" s="34"/>
      <c r="AB2348" s="25"/>
      <c r="AC2348" s="25"/>
      <c r="AD2348" s="25"/>
      <c r="AE2348" s="25"/>
    </row>
    <row r="2349" spans="13:31" x14ac:dyDescent="0.2">
      <c r="M2349" s="34"/>
      <c r="N2349" s="34"/>
      <c r="AB2349" s="25"/>
      <c r="AC2349" s="25"/>
      <c r="AD2349" s="25"/>
      <c r="AE2349" s="25"/>
    </row>
    <row r="2350" spans="13:31" x14ac:dyDescent="0.2">
      <c r="M2350" s="34"/>
      <c r="N2350" s="34"/>
      <c r="AB2350" s="25"/>
      <c r="AC2350" s="25"/>
      <c r="AD2350" s="25"/>
      <c r="AE2350" s="25"/>
    </row>
    <row r="2351" spans="13:31" x14ac:dyDescent="0.2">
      <c r="M2351" s="34"/>
      <c r="N2351" s="34"/>
      <c r="AB2351" s="25"/>
      <c r="AC2351" s="25"/>
      <c r="AD2351" s="25"/>
      <c r="AE2351" s="25"/>
    </row>
    <row r="2352" spans="13:31" x14ac:dyDescent="0.2">
      <c r="M2352" s="34"/>
      <c r="N2352" s="34"/>
      <c r="AB2352" s="25"/>
      <c r="AC2352" s="25"/>
      <c r="AD2352" s="25"/>
      <c r="AE2352" s="25"/>
    </row>
    <row r="2353" spans="13:31" x14ac:dyDescent="0.2">
      <c r="M2353" s="34"/>
      <c r="N2353" s="34"/>
      <c r="AB2353" s="25"/>
      <c r="AC2353" s="25"/>
      <c r="AD2353" s="25"/>
      <c r="AE2353" s="25"/>
    </row>
    <row r="2354" spans="13:31" x14ac:dyDescent="0.2">
      <c r="M2354" s="34"/>
      <c r="N2354" s="34"/>
      <c r="AB2354" s="25"/>
      <c r="AC2354" s="25"/>
      <c r="AD2354" s="25"/>
      <c r="AE2354" s="25"/>
    </row>
    <row r="2355" spans="13:31" x14ac:dyDescent="0.2">
      <c r="M2355" s="34"/>
      <c r="N2355" s="34"/>
      <c r="AB2355" s="25"/>
      <c r="AC2355" s="25"/>
      <c r="AD2355" s="25"/>
      <c r="AE2355" s="25"/>
    </row>
    <row r="2356" spans="13:31" x14ac:dyDescent="0.2">
      <c r="M2356" s="34"/>
      <c r="N2356" s="34"/>
      <c r="AB2356" s="25"/>
      <c r="AC2356" s="25"/>
      <c r="AD2356" s="25"/>
      <c r="AE2356" s="25"/>
    </row>
    <row r="2357" spans="13:31" x14ac:dyDescent="0.2">
      <c r="M2357" s="34"/>
      <c r="N2357" s="34"/>
      <c r="AB2357" s="25"/>
      <c r="AC2357" s="25"/>
      <c r="AD2357" s="25"/>
      <c r="AE2357" s="25"/>
    </row>
    <row r="2358" spans="13:31" x14ac:dyDescent="0.2">
      <c r="M2358" s="34"/>
      <c r="N2358" s="34"/>
      <c r="AB2358" s="25"/>
      <c r="AC2358" s="25"/>
      <c r="AD2358" s="25"/>
      <c r="AE2358" s="25"/>
    </row>
    <row r="2359" spans="13:31" x14ac:dyDescent="0.2">
      <c r="M2359" s="34"/>
      <c r="N2359" s="34"/>
      <c r="AB2359" s="25"/>
      <c r="AC2359" s="25"/>
      <c r="AD2359" s="25"/>
      <c r="AE2359" s="25"/>
    </row>
    <row r="2360" spans="13:31" x14ac:dyDescent="0.2">
      <c r="M2360" s="34"/>
      <c r="N2360" s="34"/>
      <c r="AB2360" s="25"/>
      <c r="AC2360" s="25"/>
      <c r="AD2360" s="25"/>
      <c r="AE2360" s="25"/>
    </row>
    <row r="2361" spans="13:31" x14ac:dyDescent="0.2">
      <c r="M2361" s="34"/>
      <c r="N2361" s="34"/>
      <c r="AB2361" s="25"/>
      <c r="AC2361" s="25"/>
      <c r="AD2361" s="25"/>
      <c r="AE2361" s="25"/>
    </row>
    <row r="2362" spans="13:31" x14ac:dyDescent="0.2">
      <c r="M2362" s="34"/>
      <c r="N2362" s="34"/>
      <c r="AB2362" s="25"/>
      <c r="AC2362" s="25"/>
      <c r="AD2362" s="25"/>
      <c r="AE2362" s="25"/>
    </row>
    <row r="2363" spans="13:31" x14ac:dyDescent="0.2">
      <c r="M2363" s="34"/>
      <c r="N2363" s="34"/>
      <c r="AB2363" s="25"/>
      <c r="AC2363" s="25"/>
      <c r="AD2363" s="25"/>
      <c r="AE2363" s="25"/>
    </row>
    <row r="2364" spans="13:31" x14ac:dyDescent="0.2">
      <c r="M2364" s="34"/>
      <c r="N2364" s="34"/>
      <c r="AB2364" s="25"/>
      <c r="AC2364" s="25"/>
      <c r="AD2364" s="25"/>
      <c r="AE2364" s="25"/>
    </row>
    <row r="2365" spans="13:31" x14ac:dyDescent="0.2">
      <c r="M2365" s="34"/>
      <c r="N2365" s="34"/>
      <c r="AB2365" s="25"/>
      <c r="AC2365" s="25"/>
      <c r="AD2365" s="25"/>
      <c r="AE2365" s="25"/>
    </row>
    <row r="2366" spans="13:31" x14ac:dyDescent="0.2">
      <c r="M2366" s="34"/>
      <c r="N2366" s="34"/>
      <c r="AB2366" s="25"/>
      <c r="AC2366" s="25"/>
      <c r="AD2366" s="25"/>
      <c r="AE2366" s="25"/>
    </row>
    <row r="2367" spans="13:31" x14ac:dyDescent="0.2">
      <c r="M2367" s="34"/>
      <c r="N2367" s="34"/>
      <c r="AB2367" s="25"/>
      <c r="AC2367" s="25"/>
      <c r="AD2367" s="25"/>
      <c r="AE2367" s="25"/>
    </row>
    <row r="2368" spans="13:31" x14ac:dyDescent="0.2">
      <c r="M2368" s="34"/>
      <c r="N2368" s="34"/>
      <c r="AB2368" s="25"/>
      <c r="AC2368" s="25"/>
      <c r="AD2368" s="25"/>
      <c r="AE2368" s="25"/>
    </row>
    <row r="2369" spans="13:31" x14ac:dyDescent="0.2">
      <c r="M2369" s="34"/>
      <c r="N2369" s="34"/>
      <c r="AB2369" s="25"/>
      <c r="AC2369" s="25"/>
      <c r="AD2369" s="25"/>
      <c r="AE2369" s="25"/>
    </row>
    <row r="2370" spans="13:31" x14ac:dyDescent="0.2">
      <c r="M2370" s="34"/>
      <c r="N2370" s="34"/>
      <c r="AB2370" s="25"/>
      <c r="AC2370" s="25"/>
      <c r="AD2370" s="25"/>
      <c r="AE2370" s="25"/>
    </row>
    <row r="2371" spans="13:31" x14ac:dyDescent="0.2">
      <c r="M2371" s="34"/>
      <c r="N2371" s="34"/>
      <c r="AB2371" s="25"/>
      <c r="AC2371" s="25"/>
      <c r="AD2371" s="25"/>
      <c r="AE2371" s="25"/>
    </row>
    <row r="2372" spans="13:31" x14ac:dyDescent="0.2">
      <c r="M2372" s="34"/>
      <c r="N2372" s="34"/>
      <c r="AB2372" s="25"/>
      <c r="AC2372" s="25"/>
      <c r="AD2372" s="25"/>
      <c r="AE2372" s="25"/>
    </row>
    <row r="2373" spans="13:31" x14ac:dyDescent="0.2">
      <c r="M2373" s="34"/>
      <c r="N2373" s="34"/>
      <c r="AB2373" s="25"/>
      <c r="AC2373" s="25"/>
      <c r="AD2373" s="25"/>
      <c r="AE2373" s="25"/>
    </row>
    <row r="2374" spans="13:31" x14ac:dyDescent="0.2">
      <c r="M2374" s="34"/>
      <c r="N2374" s="34"/>
      <c r="AB2374" s="25"/>
      <c r="AC2374" s="25"/>
      <c r="AD2374" s="25"/>
      <c r="AE2374" s="25"/>
    </row>
    <row r="2375" spans="13:31" x14ac:dyDescent="0.2">
      <c r="M2375" s="34"/>
      <c r="N2375" s="34"/>
      <c r="AB2375" s="25"/>
      <c r="AC2375" s="25"/>
      <c r="AD2375" s="25"/>
      <c r="AE2375" s="25"/>
    </row>
    <row r="2376" spans="13:31" x14ac:dyDescent="0.2">
      <c r="M2376" s="34"/>
      <c r="N2376" s="34"/>
      <c r="AB2376" s="25"/>
      <c r="AC2376" s="25"/>
      <c r="AD2376" s="25"/>
      <c r="AE2376" s="25"/>
    </row>
    <row r="2377" spans="13:31" x14ac:dyDescent="0.2">
      <c r="M2377" s="34"/>
      <c r="N2377" s="34"/>
      <c r="AB2377" s="25"/>
      <c r="AC2377" s="25"/>
      <c r="AD2377" s="25"/>
      <c r="AE2377" s="25"/>
    </row>
    <row r="2378" spans="13:31" x14ac:dyDescent="0.2">
      <c r="M2378" s="34"/>
      <c r="N2378" s="34"/>
      <c r="AB2378" s="25"/>
      <c r="AC2378" s="25"/>
      <c r="AD2378" s="25"/>
      <c r="AE2378" s="25"/>
    </row>
    <row r="2379" spans="13:31" x14ac:dyDescent="0.2">
      <c r="M2379" s="34"/>
      <c r="N2379" s="34"/>
      <c r="AB2379" s="25"/>
      <c r="AC2379" s="25"/>
      <c r="AD2379" s="25"/>
      <c r="AE2379" s="25"/>
    </row>
    <row r="2380" spans="13:31" x14ac:dyDescent="0.2">
      <c r="M2380" s="34"/>
      <c r="N2380" s="34"/>
      <c r="AB2380" s="25"/>
      <c r="AC2380" s="25"/>
      <c r="AD2380" s="25"/>
      <c r="AE2380" s="25"/>
    </row>
    <row r="2381" spans="13:31" x14ac:dyDescent="0.2">
      <c r="M2381" s="34"/>
      <c r="N2381" s="34"/>
      <c r="AB2381" s="25"/>
      <c r="AC2381" s="25"/>
      <c r="AD2381" s="25"/>
      <c r="AE2381" s="25"/>
    </row>
    <row r="2382" spans="13:31" x14ac:dyDescent="0.2">
      <c r="M2382" s="34"/>
      <c r="N2382" s="34"/>
      <c r="AB2382" s="25"/>
      <c r="AC2382" s="25"/>
      <c r="AD2382" s="25"/>
      <c r="AE2382" s="25"/>
    </row>
    <row r="2383" spans="13:31" x14ac:dyDescent="0.2">
      <c r="M2383" s="34"/>
      <c r="N2383" s="34"/>
      <c r="AB2383" s="25"/>
      <c r="AC2383" s="25"/>
      <c r="AD2383" s="25"/>
      <c r="AE2383" s="25"/>
    </row>
    <row r="2384" spans="13:31" x14ac:dyDescent="0.2">
      <c r="M2384" s="34"/>
      <c r="N2384" s="34"/>
      <c r="AB2384" s="25"/>
      <c r="AC2384" s="25"/>
      <c r="AD2384" s="25"/>
      <c r="AE2384" s="25"/>
    </row>
    <row r="2385" spans="13:31" x14ac:dyDescent="0.2">
      <c r="M2385" s="34"/>
      <c r="N2385" s="34"/>
      <c r="AB2385" s="25"/>
      <c r="AC2385" s="25"/>
      <c r="AD2385" s="25"/>
      <c r="AE2385" s="25"/>
    </row>
    <row r="2386" spans="13:31" x14ac:dyDescent="0.2">
      <c r="M2386" s="34"/>
      <c r="N2386" s="34"/>
      <c r="AB2386" s="25"/>
      <c r="AC2386" s="25"/>
      <c r="AD2386" s="25"/>
      <c r="AE2386" s="25"/>
    </row>
    <row r="2387" spans="13:31" x14ac:dyDescent="0.2">
      <c r="M2387" s="34"/>
      <c r="N2387" s="34"/>
      <c r="AB2387" s="25"/>
      <c r="AC2387" s="25"/>
      <c r="AD2387" s="25"/>
      <c r="AE2387" s="25"/>
    </row>
    <row r="2388" spans="13:31" x14ac:dyDescent="0.2">
      <c r="M2388" s="34"/>
      <c r="N2388" s="34"/>
      <c r="AB2388" s="25"/>
      <c r="AC2388" s="25"/>
      <c r="AD2388" s="25"/>
      <c r="AE2388" s="25"/>
    </row>
    <row r="2389" spans="13:31" x14ac:dyDescent="0.2">
      <c r="M2389" s="34"/>
      <c r="N2389" s="34"/>
      <c r="AB2389" s="25"/>
      <c r="AC2389" s="25"/>
      <c r="AD2389" s="25"/>
      <c r="AE2389" s="25"/>
    </row>
    <row r="2390" spans="13:31" x14ac:dyDescent="0.2">
      <c r="M2390" s="34"/>
      <c r="N2390" s="34"/>
      <c r="AB2390" s="25"/>
      <c r="AC2390" s="25"/>
      <c r="AD2390" s="25"/>
      <c r="AE2390" s="25"/>
    </row>
    <row r="2391" spans="13:31" x14ac:dyDescent="0.2">
      <c r="M2391" s="34"/>
      <c r="N2391" s="34"/>
      <c r="AB2391" s="25"/>
      <c r="AC2391" s="25"/>
      <c r="AD2391" s="25"/>
      <c r="AE2391" s="25"/>
    </row>
    <row r="2392" spans="13:31" x14ac:dyDescent="0.2">
      <c r="M2392" s="34"/>
      <c r="N2392" s="34"/>
      <c r="AB2392" s="25"/>
      <c r="AC2392" s="25"/>
      <c r="AD2392" s="25"/>
      <c r="AE2392" s="25"/>
    </row>
    <row r="2393" spans="13:31" x14ac:dyDescent="0.2">
      <c r="M2393" s="34"/>
      <c r="N2393" s="34"/>
      <c r="AB2393" s="25"/>
      <c r="AC2393" s="25"/>
      <c r="AD2393" s="25"/>
      <c r="AE2393" s="25"/>
    </row>
    <row r="2394" spans="13:31" x14ac:dyDescent="0.2">
      <c r="M2394" s="34"/>
      <c r="N2394" s="34"/>
      <c r="AB2394" s="25"/>
      <c r="AC2394" s="25"/>
      <c r="AD2394" s="25"/>
      <c r="AE2394" s="25"/>
    </row>
    <row r="2395" spans="13:31" x14ac:dyDescent="0.2">
      <c r="M2395" s="34"/>
      <c r="N2395" s="34"/>
      <c r="AB2395" s="25"/>
      <c r="AC2395" s="25"/>
      <c r="AD2395" s="25"/>
      <c r="AE2395" s="25"/>
    </row>
    <row r="2396" spans="13:31" x14ac:dyDescent="0.2">
      <c r="M2396" s="34"/>
      <c r="N2396" s="34"/>
      <c r="AB2396" s="25"/>
      <c r="AC2396" s="25"/>
      <c r="AD2396" s="25"/>
      <c r="AE2396" s="25"/>
    </row>
    <row r="2397" spans="13:31" x14ac:dyDescent="0.2">
      <c r="M2397" s="34"/>
      <c r="N2397" s="34"/>
      <c r="AB2397" s="25"/>
      <c r="AC2397" s="25"/>
      <c r="AD2397" s="25"/>
      <c r="AE2397" s="25"/>
    </row>
    <row r="2398" spans="13:31" x14ac:dyDescent="0.2">
      <c r="M2398" s="34"/>
      <c r="N2398" s="34"/>
      <c r="AB2398" s="25"/>
      <c r="AC2398" s="25"/>
      <c r="AD2398" s="25"/>
      <c r="AE2398" s="25"/>
    </row>
    <row r="2399" spans="13:31" x14ac:dyDescent="0.2">
      <c r="M2399" s="34"/>
      <c r="N2399" s="34"/>
      <c r="AB2399" s="25"/>
      <c r="AC2399" s="25"/>
      <c r="AD2399" s="25"/>
      <c r="AE2399" s="25"/>
    </row>
    <row r="2400" spans="13:31" x14ac:dyDescent="0.2">
      <c r="M2400" s="34"/>
      <c r="N2400" s="34"/>
      <c r="AB2400" s="25"/>
      <c r="AC2400" s="25"/>
      <c r="AD2400" s="25"/>
      <c r="AE2400" s="25"/>
    </row>
    <row r="2401" spans="13:31" x14ac:dyDescent="0.2">
      <c r="M2401" s="34"/>
      <c r="N2401" s="34"/>
      <c r="AB2401" s="25"/>
      <c r="AC2401" s="25"/>
      <c r="AD2401" s="25"/>
      <c r="AE2401" s="25"/>
    </row>
    <row r="2402" spans="13:31" x14ac:dyDescent="0.2">
      <c r="M2402" s="34"/>
      <c r="N2402" s="34"/>
      <c r="AB2402" s="25"/>
      <c r="AC2402" s="25"/>
      <c r="AD2402" s="25"/>
      <c r="AE2402" s="25"/>
    </row>
    <row r="2403" spans="13:31" x14ac:dyDescent="0.2">
      <c r="M2403" s="34"/>
      <c r="N2403" s="34"/>
      <c r="AB2403" s="25"/>
      <c r="AC2403" s="25"/>
      <c r="AD2403" s="25"/>
      <c r="AE2403" s="25"/>
    </row>
    <row r="2404" spans="13:31" x14ac:dyDescent="0.2">
      <c r="M2404" s="34"/>
      <c r="N2404" s="34"/>
      <c r="AB2404" s="25"/>
      <c r="AC2404" s="25"/>
      <c r="AD2404" s="25"/>
      <c r="AE2404" s="25"/>
    </row>
    <row r="2405" spans="13:31" x14ac:dyDescent="0.2">
      <c r="M2405" s="34"/>
      <c r="N2405" s="34"/>
      <c r="AB2405" s="25"/>
      <c r="AC2405" s="25"/>
      <c r="AD2405" s="25"/>
      <c r="AE2405" s="25"/>
    </row>
    <row r="2406" spans="13:31" x14ac:dyDescent="0.2">
      <c r="M2406" s="34"/>
      <c r="N2406" s="34"/>
      <c r="AB2406" s="25"/>
      <c r="AC2406" s="25"/>
      <c r="AD2406" s="25"/>
      <c r="AE2406" s="25"/>
    </row>
    <row r="2407" spans="13:31" x14ac:dyDescent="0.2">
      <c r="M2407" s="34"/>
      <c r="N2407" s="34"/>
      <c r="AB2407" s="25"/>
      <c r="AC2407" s="25"/>
      <c r="AD2407" s="25"/>
      <c r="AE2407" s="25"/>
    </row>
    <row r="2408" spans="13:31" x14ac:dyDescent="0.2">
      <c r="M2408" s="34"/>
      <c r="N2408" s="34"/>
      <c r="AB2408" s="25"/>
      <c r="AC2408" s="25"/>
      <c r="AD2408" s="25"/>
      <c r="AE2408" s="25"/>
    </row>
    <row r="2409" spans="13:31" x14ac:dyDescent="0.2">
      <c r="M2409" s="34"/>
      <c r="N2409" s="34"/>
      <c r="AB2409" s="25"/>
      <c r="AC2409" s="25"/>
      <c r="AD2409" s="25"/>
      <c r="AE2409" s="25"/>
    </row>
    <row r="2410" spans="13:31" x14ac:dyDescent="0.2">
      <c r="M2410" s="34"/>
      <c r="N2410" s="34"/>
      <c r="AB2410" s="25"/>
      <c r="AC2410" s="25"/>
      <c r="AD2410" s="25"/>
      <c r="AE2410" s="25"/>
    </row>
    <row r="2411" spans="13:31" x14ac:dyDescent="0.2">
      <c r="M2411" s="34"/>
      <c r="N2411" s="34"/>
      <c r="AB2411" s="25"/>
      <c r="AC2411" s="25"/>
      <c r="AD2411" s="25"/>
      <c r="AE2411" s="25"/>
    </row>
    <row r="2412" spans="13:31" x14ac:dyDescent="0.2">
      <c r="M2412" s="34"/>
      <c r="N2412" s="34"/>
      <c r="AB2412" s="25"/>
      <c r="AC2412" s="25"/>
      <c r="AD2412" s="25"/>
      <c r="AE2412" s="25"/>
    </row>
    <row r="2413" spans="13:31" x14ac:dyDescent="0.2">
      <c r="M2413" s="34"/>
      <c r="N2413" s="34"/>
      <c r="AB2413" s="25"/>
      <c r="AC2413" s="25"/>
      <c r="AD2413" s="25"/>
      <c r="AE2413" s="25"/>
    </row>
    <row r="2414" spans="13:31" x14ac:dyDescent="0.2">
      <c r="M2414" s="34"/>
      <c r="N2414" s="34"/>
      <c r="AB2414" s="25"/>
      <c r="AC2414" s="25"/>
      <c r="AD2414" s="25"/>
      <c r="AE2414" s="25"/>
    </row>
    <row r="2415" spans="13:31" x14ac:dyDescent="0.2">
      <c r="M2415" s="34"/>
      <c r="N2415" s="34"/>
      <c r="AB2415" s="25"/>
      <c r="AC2415" s="25"/>
      <c r="AD2415" s="25"/>
      <c r="AE2415" s="25"/>
    </row>
    <row r="2416" spans="13:31" x14ac:dyDescent="0.2">
      <c r="M2416" s="34"/>
      <c r="N2416" s="34"/>
      <c r="AB2416" s="25"/>
      <c r="AC2416" s="25"/>
      <c r="AD2416" s="25"/>
      <c r="AE2416" s="25"/>
    </row>
    <row r="2417" spans="13:31" x14ac:dyDescent="0.2">
      <c r="M2417" s="34"/>
      <c r="N2417" s="34"/>
      <c r="AB2417" s="25"/>
      <c r="AC2417" s="25"/>
      <c r="AD2417" s="25"/>
      <c r="AE2417" s="25"/>
    </row>
    <row r="2418" spans="13:31" x14ac:dyDescent="0.2">
      <c r="M2418" s="34"/>
      <c r="N2418" s="34"/>
      <c r="AB2418" s="25"/>
      <c r="AC2418" s="25"/>
      <c r="AD2418" s="25"/>
      <c r="AE2418" s="25"/>
    </row>
    <row r="2419" spans="13:31" x14ac:dyDescent="0.2">
      <c r="M2419" s="34"/>
      <c r="N2419" s="34"/>
      <c r="AB2419" s="25"/>
      <c r="AC2419" s="25"/>
      <c r="AD2419" s="25"/>
      <c r="AE2419" s="25"/>
    </row>
    <row r="2420" spans="13:31" x14ac:dyDescent="0.2">
      <c r="M2420" s="34"/>
      <c r="N2420" s="34"/>
      <c r="AB2420" s="25"/>
      <c r="AC2420" s="25"/>
      <c r="AD2420" s="25"/>
      <c r="AE2420" s="25"/>
    </row>
    <row r="2421" spans="13:31" x14ac:dyDescent="0.2">
      <c r="M2421" s="34"/>
      <c r="N2421" s="34"/>
      <c r="AB2421" s="25"/>
      <c r="AC2421" s="25"/>
      <c r="AD2421" s="25"/>
      <c r="AE2421" s="25"/>
    </row>
    <row r="2422" spans="13:31" x14ac:dyDescent="0.2">
      <c r="M2422" s="34"/>
      <c r="N2422" s="34"/>
      <c r="AB2422" s="25"/>
      <c r="AC2422" s="25"/>
      <c r="AD2422" s="25"/>
      <c r="AE2422" s="25"/>
    </row>
    <row r="2423" spans="13:31" x14ac:dyDescent="0.2">
      <c r="M2423" s="34"/>
      <c r="N2423" s="34"/>
      <c r="AB2423" s="25"/>
      <c r="AC2423" s="25"/>
      <c r="AD2423" s="25"/>
      <c r="AE2423" s="25"/>
    </row>
    <row r="2424" spans="13:31" x14ac:dyDescent="0.2">
      <c r="M2424" s="34"/>
      <c r="N2424" s="34"/>
      <c r="AB2424" s="25"/>
      <c r="AC2424" s="25"/>
      <c r="AD2424" s="25"/>
      <c r="AE2424" s="25"/>
    </row>
    <row r="2425" spans="13:31" x14ac:dyDescent="0.2">
      <c r="M2425" s="34"/>
      <c r="N2425" s="34"/>
      <c r="AB2425" s="25"/>
      <c r="AC2425" s="25"/>
      <c r="AD2425" s="25"/>
      <c r="AE2425" s="25"/>
    </row>
    <row r="2426" spans="13:31" x14ac:dyDescent="0.2">
      <c r="M2426" s="34"/>
      <c r="N2426" s="34"/>
      <c r="AB2426" s="25"/>
      <c r="AC2426" s="25"/>
      <c r="AD2426" s="25"/>
      <c r="AE2426" s="25"/>
    </row>
    <row r="2427" spans="13:31" x14ac:dyDescent="0.2">
      <c r="M2427" s="34"/>
      <c r="N2427" s="34"/>
      <c r="AB2427" s="25"/>
      <c r="AC2427" s="25"/>
      <c r="AD2427" s="25"/>
      <c r="AE2427" s="25"/>
    </row>
    <row r="2428" spans="13:31" x14ac:dyDescent="0.2">
      <c r="M2428" s="34"/>
      <c r="N2428" s="34"/>
      <c r="AB2428" s="25"/>
      <c r="AC2428" s="25"/>
      <c r="AD2428" s="25"/>
      <c r="AE2428" s="25"/>
    </row>
    <row r="2429" spans="13:31" x14ac:dyDescent="0.2">
      <c r="M2429" s="34"/>
      <c r="N2429" s="34"/>
      <c r="AB2429" s="25"/>
      <c r="AC2429" s="25"/>
      <c r="AD2429" s="25"/>
      <c r="AE2429" s="25"/>
    </row>
    <row r="2430" spans="13:31" x14ac:dyDescent="0.2">
      <c r="M2430" s="34"/>
      <c r="N2430" s="34"/>
      <c r="AB2430" s="25"/>
      <c r="AC2430" s="25"/>
      <c r="AD2430" s="25"/>
      <c r="AE2430" s="25"/>
    </row>
    <row r="2431" spans="13:31" x14ac:dyDescent="0.2">
      <c r="M2431" s="34"/>
      <c r="N2431" s="34"/>
      <c r="AB2431" s="25"/>
      <c r="AC2431" s="25"/>
      <c r="AD2431" s="25"/>
      <c r="AE2431" s="25"/>
    </row>
    <row r="2432" spans="13:31" x14ac:dyDescent="0.2">
      <c r="M2432" s="34"/>
      <c r="N2432" s="34"/>
      <c r="AB2432" s="25"/>
      <c r="AC2432" s="25"/>
      <c r="AD2432" s="25"/>
      <c r="AE2432" s="25"/>
    </row>
    <row r="2433" spans="13:31" x14ac:dyDescent="0.2">
      <c r="M2433" s="34"/>
      <c r="N2433" s="34"/>
      <c r="AB2433" s="25"/>
      <c r="AC2433" s="25"/>
      <c r="AD2433" s="25"/>
      <c r="AE2433" s="25"/>
    </row>
    <row r="2434" spans="13:31" x14ac:dyDescent="0.2">
      <c r="M2434" s="34"/>
      <c r="N2434" s="34"/>
      <c r="AB2434" s="25"/>
      <c r="AC2434" s="25"/>
      <c r="AD2434" s="25"/>
      <c r="AE2434" s="25"/>
    </row>
    <row r="2435" spans="13:31" x14ac:dyDescent="0.2">
      <c r="M2435" s="34"/>
      <c r="N2435" s="34"/>
      <c r="AB2435" s="25"/>
      <c r="AC2435" s="25"/>
      <c r="AD2435" s="25"/>
      <c r="AE2435" s="25"/>
    </row>
    <row r="2436" spans="13:31" x14ac:dyDescent="0.2">
      <c r="M2436" s="34"/>
      <c r="N2436" s="34"/>
      <c r="AB2436" s="25"/>
      <c r="AC2436" s="25"/>
      <c r="AD2436" s="25"/>
      <c r="AE2436" s="25"/>
    </row>
    <row r="2437" spans="13:31" x14ac:dyDescent="0.2">
      <c r="M2437" s="34"/>
      <c r="N2437" s="34"/>
      <c r="AB2437" s="25"/>
      <c r="AC2437" s="25"/>
      <c r="AD2437" s="25"/>
      <c r="AE2437" s="25"/>
    </row>
    <row r="2438" spans="13:31" x14ac:dyDescent="0.2">
      <c r="M2438" s="34"/>
      <c r="N2438" s="34"/>
      <c r="AB2438" s="25"/>
      <c r="AC2438" s="25"/>
      <c r="AD2438" s="25"/>
      <c r="AE2438" s="25"/>
    </row>
    <row r="2439" spans="13:31" x14ac:dyDescent="0.2">
      <c r="M2439" s="34"/>
      <c r="N2439" s="34"/>
      <c r="AB2439" s="25"/>
      <c r="AC2439" s="25"/>
      <c r="AD2439" s="25"/>
      <c r="AE2439" s="25"/>
    </row>
    <row r="2440" spans="13:31" x14ac:dyDescent="0.2">
      <c r="M2440" s="34"/>
      <c r="N2440" s="34"/>
      <c r="AB2440" s="25"/>
      <c r="AC2440" s="25"/>
      <c r="AD2440" s="25"/>
      <c r="AE2440" s="25"/>
    </row>
    <row r="2441" spans="13:31" x14ac:dyDescent="0.2">
      <c r="M2441" s="34"/>
      <c r="N2441" s="34"/>
      <c r="AB2441" s="25"/>
      <c r="AC2441" s="25"/>
      <c r="AD2441" s="25"/>
      <c r="AE2441" s="25"/>
    </row>
    <row r="2442" spans="13:31" x14ac:dyDescent="0.2">
      <c r="M2442" s="34"/>
      <c r="N2442" s="34"/>
      <c r="AB2442" s="25"/>
      <c r="AC2442" s="25"/>
      <c r="AD2442" s="25"/>
      <c r="AE2442" s="25"/>
    </row>
    <row r="2443" spans="13:31" x14ac:dyDescent="0.2">
      <c r="M2443" s="34"/>
      <c r="N2443" s="34"/>
      <c r="AB2443" s="25"/>
      <c r="AC2443" s="25"/>
      <c r="AD2443" s="25"/>
      <c r="AE2443" s="25"/>
    </row>
    <row r="2444" spans="13:31" x14ac:dyDescent="0.2">
      <c r="M2444" s="34"/>
      <c r="N2444" s="34"/>
      <c r="AB2444" s="25"/>
      <c r="AC2444" s="25"/>
      <c r="AD2444" s="25"/>
      <c r="AE2444" s="25"/>
    </row>
    <row r="2445" spans="13:31" x14ac:dyDescent="0.2">
      <c r="M2445" s="34"/>
      <c r="N2445" s="34"/>
      <c r="AB2445" s="25"/>
      <c r="AC2445" s="25"/>
      <c r="AD2445" s="25"/>
      <c r="AE2445" s="25"/>
    </row>
    <row r="2446" spans="13:31" x14ac:dyDescent="0.2">
      <c r="M2446" s="34"/>
      <c r="N2446" s="34"/>
      <c r="AB2446" s="25"/>
      <c r="AC2446" s="25"/>
      <c r="AD2446" s="25"/>
      <c r="AE2446" s="25"/>
    </row>
    <row r="2447" spans="13:31" x14ac:dyDescent="0.2">
      <c r="M2447" s="34"/>
      <c r="N2447" s="34"/>
      <c r="AB2447" s="25"/>
      <c r="AC2447" s="25"/>
      <c r="AD2447" s="25"/>
      <c r="AE2447" s="25"/>
    </row>
    <row r="2448" spans="13:31" x14ac:dyDescent="0.2">
      <c r="M2448" s="34"/>
      <c r="N2448" s="34"/>
      <c r="AB2448" s="25"/>
      <c r="AC2448" s="25"/>
      <c r="AD2448" s="25"/>
      <c r="AE2448" s="25"/>
    </row>
    <row r="2449" spans="13:31" x14ac:dyDescent="0.2">
      <c r="M2449" s="34"/>
      <c r="N2449" s="34"/>
      <c r="AB2449" s="25"/>
      <c r="AC2449" s="25"/>
      <c r="AD2449" s="25"/>
      <c r="AE2449" s="25"/>
    </row>
    <row r="2450" spans="13:31" x14ac:dyDescent="0.2">
      <c r="M2450" s="34"/>
      <c r="N2450" s="34"/>
      <c r="AB2450" s="25"/>
      <c r="AC2450" s="25"/>
      <c r="AD2450" s="25"/>
      <c r="AE2450" s="25"/>
    </row>
    <row r="2451" spans="13:31" x14ac:dyDescent="0.2">
      <c r="M2451" s="34"/>
      <c r="N2451" s="34"/>
      <c r="AB2451" s="25"/>
      <c r="AC2451" s="25"/>
      <c r="AD2451" s="25"/>
      <c r="AE2451" s="25"/>
    </row>
    <row r="2452" spans="13:31" x14ac:dyDescent="0.2">
      <c r="M2452" s="34"/>
      <c r="N2452" s="34"/>
      <c r="AB2452" s="25"/>
      <c r="AC2452" s="25"/>
      <c r="AD2452" s="25"/>
      <c r="AE2452" s="25"/>
    </row>
    <row r="2453" spans="13:31" x14ac:dyDescent="0.2">
      <c r="M2453" s="34"/>
      <c r="N2453" s="34"/>
      <c r="AB2453" s="25"/>
      <c r="AC2453" s="25"/>
      <c r="AD2453" s="25"/>
      <c r="AE2453" s="25"/>
    </row>
    <row r="2454" spans="13:31" x14ac:dyDescent="0.2">
      <c r="M2454" s="34"/>
      <c r="N2454" s="34"/>
      <c r="AB2454" s="25"/>
      <c r="AC2454" s="25"/>
      <c r="AD2454" s="25"/>
      <c r="AE2454" s="25"/>
    </row>
    <row r="2455" spans="13:31" x14ac:dyDescent="0.2">
      <c r="M2455" s="34"/>
      <c r="N2455" s="34"/>
      <c r="AB2455" s="25"/>
      <c r="AC2455" s="25"/>
      <c r="AD2455" s="25"/>
      <c r="AE2455" s="25"/>
    </row>
    <row r="2456" spans="13:31" x14ac:dyDescent="0.2">
      <c r="M2456" s="34"/>
      <c r="N2456" s="34"/>
      <c r="AB2456" s="25"/>
      <c r="AC2456" s="25"/>
      <c r="AD2456" s="25"/>
      <c r="AE2456" s="25"/>
    </row>
    <row r="2457" spans="13:31" x14ac:dyDescent="0.2">
      <c r="M2457" s="34"/>
      <c r="N2457" s="34"/>
      <c r="AB2457" s="25"/>
      <c r="AC2457" s="25"/>
      <c r="AD2457" s="25"/>
      <c r="AE2457" s="25"/>
    </row>
    <row r="2458" spans="13:31" x14ac:dyDescent="0.2">
      <c r="M2458" s="34"/>
      <c r="N2458" s="34"/>
      <c r="AB2458" s="25"/>
      <c r="AC2458" s="25"/>
      <c r="AD2458" s="25"/>
      <c r="AE2458" s="25"/>
    </row>
    <row r="2459" spans="13:31" x14ac:dyDescent="0.2">
      <c r="M2459" s="34"/>
      <c r="N2459" s="34"/>
      <c r="AB2459" s="25"/>
      <c r="AC2459" s="25"/>
      <c r="AD2459" s="25"/>
      <c r="AE2459" s="25"/>
    </row>
    <row r="2460" spans="13:31" x14ac:dyDescent="0.2">
      <c r="M2460" s="34"/>
      <c r="N2460" s="34"/>
      <c r="AB2460" s="25"/>
      <c r="AC2460" s="25"/>
      <c r="AD2460" s="25"/>
      <c r="AE2460" s="25"/>
    </row>
    <row r="2461" spans="13:31" x14ac:dyDescent="0.2">
      <c r="M2461" s="34"/>
      <c r="N2461" s="34"/>
      <c r="AB2461" s="25"/>
      <c r="AC2461" s="25"/>
      <c r="AD2461" s="25"/>
      <c r="AE2461" s="25"/>
    </row>
    <row r="2462" spans="13:31" x14ac:dyDescent="0.2">
      <c r="M2462" s="34"/>
      <c r="N2462" s="34"/>
      <c r="AB2462" s="25"/>
      <c r="AC2462" s="25"/>
      <c r="AD2462" s="25"/>
      <c r="AE2462" s="25"/>
    </row>
    <row r="2463" spans="13:31" x14ac:dyDescent="0.2">
      <c r="M2463" s="34"/>
      <c r="N2463" s="34"/>
      <c r="AB2463" s="25"/>
      <c r="AC2463" s="25"/>
      <c r="AD2463" s="25"/>
      <c r="AE2463" s="25"/>
    </row>
    <row r="2464" spans="13:31" x14ac:dyDescent="0.2">
      <c r="M2464" s="34"/>
      <c r="N2464" s="34"/>
      <c r="AB2464" s="25"/>
      <c r="AC2464" s="25"/>
      <c r="AD2464" s="25"/>
      <c r="AE2464" s="25"/>
    </row>
    <row r="2465" spans="13:31" x14ac:dyDescent="0.2">
      <c r="M2465" s="34"/>
      <c r="N2465" s="34"/>
      <c r="AB2465" s="25"/>
      <c r="AC2465" s="25"/>
      <c r="AD2465" s="25"/>
      <c r="AE2465" s="25"/>
    </row>
    <row r="2466" spans="13:31" x14ac:dyDescent="0.2">
      <c r="M2466" s="34"/>
      <c r="N2466" s="34"/>
      <c r="AB2466" s="25"/>
      <c r="AC2466" s="25"/>
      <c r="AD2466" s="25"/>
      <c r="AE2466" s="25"/>
    </row>
    <row r="2467" spans="13:31" x14ac:dyDescent="0.2">
      <c r="M2467" s="34"/>
      <c r="N2467" s="34"/>
      <c r="AB2467" s="25"/>
      <c r="AC2467" s="25"/>
      <c r="AD2467" s="25"/>
      <c r="AE2467" s="25"/>
    </row>
    <row r="2468" spans="13:31" x14ac:dyDescent="0.2">
      <c r="M2468" s="34"/>
      <c r="N2468" s="34"/>
      <c r="AB2468" s="25"/>
      <c r="AC2468" s="25"/>
      <c r="AD2468" s="25"/>
      <c r="AE2468" s="25"/>
    </row>
    <row r="2469" spans="13:31" x14ac:dyDescent="0.2">
      <c r="M2469" s="34"/>
      <c r="N2469" s="34"/>
      <c r="AB2469" s="25"/>
      <c r="AC2469" s="25"/>
      <c r="AD2469" s="25"/>
      <c r="AE2469" s="25"/>
    </row>
    <row r="2470" spans="13:31" x14ac:dyDescent="0.2">
      <c r="M2470" s="34"/>
      <c r="N2470" s="34"/>
      <c r="AB2470" s="25"/>
      <c r="AC2470" s="25"/>
      <c r="AD2470" s="25"/>
      <c r="AE2470" s="25"/>
    </row>
    <row r="2471" spans="13:31" x14ac:dyDescent="0.2">
      <c r="M2471" s="34"/>
      <c r="N2471" s="34"/>
      <c r="AB2471" s="25"/>
      <c r="AC2471" s="25"/>
      <c r="AD2471" s="25"/>
      <c r="AE2471" s="25"/>
    </row>
    <row r="2472" spans="13:31" x14ac:dyDescent="0.2">
      <c r="M2472" s="34"/>
      <c r="N2472" s="34"/>
      <c r="AB2472" s="25"/>
      <c r="AC2472" s="25"/>
      <c r="AD2472" s="25"/>
      <c r="AE2472" s="25"/>
    </row>
    <row r="2473" spans="13:31" x14ac:dyDescent="0.2">
      <c r="M2473" s="34"/>
      <c r="N2473" s="34"/>
      <c r="AB2473" s="25"/>
      <c r="AC2473" s="25"/>
      <c r="AD2473" s="25"/>
      <c r="AE2473" s="25"/>
    </row>
    <row r="2474" spans="13:31" x14ac:dyDescent="0.2">
      <c r="M2474" s="34"/>
      <c r="N2474" s="34"/>
      <c r="AB2474" s="25"/>
      <c r="AC2474" s="25"/>
      <c r="AD2474" s="25"/>
      <c r="AE2474" s="25"/>
    </row>
    <row r="2475" spans="13:31" x14ac:dyDescent="0.2">
      <c r="M2475" s="34"/>
      <c r="N2475" s="34"/>
      <c r="AB2475" s="25"/>
      <c r="AC2475" s="25"/>
      <c r="AD2475" s="25"/>
      <c r="AE2475" s="25"/>
    </row>
    <row r="2476" spans="13:31" x14ac:dyDescent="0.2">
      <c r="M2476" s="34"/>
      <c r="N2476" s="34"/>
      <c r="AB2476" s="25"/>
      <c r="AC2476" s="25"/>
      <c r="AD2476" s="25"/>
      <c r="AE2476" s="25"/>
    </row>
    <row r="2477" spans="13:31" x14ac:dyDescent="0.2">
      <c r="M2477" s="34"/>
      <c r="N2477" s="34"/>
      <c r="AB2477" s="25"/>
      <c r="AC2477" s="25"/>
      <c r="AD2477" s="25"/>
      <c r="AE2477" s="25"/>
    </row>
    <row r="2478" spans="13:31" x14ac:dyDescent="0.2">
      <c r="M2478" s="34"/>
      <c r="N2478" s="34"/>
      <c r="AB2478" s="25"/>
      <c r="AC2478" s="25"/>
      <c r="AD2478" s="25"/>
      <c r="AE2478" s="25"/>
    </row>
    <row r="2479" spans="13:31" x14ac:dyDescent="0.2">
      <c r="M2479" s="34"/>
      <c r="N2479" s="34"/>
      <c r="AB2479" s="25"/>
      <c r="AC2479" s="25"/>
      <c r="AD2479" s="25"/>
      <c r="AE2479" s="25"/>
    </row>
    <row r="2480" spans="13:31" x14ac:dyDescent="0.2">
      <c r="M2480" s="34"/>
      <c r="N2480" s="34"/>
      <c r="AB2480" s="25"/>
      <c r="AC2480" s="25"/>
      <c r="AD2480" s="25"/>
      <c r="AE2480" s="25"/>
    </row>
    <row r="2481" spans="13:31" x14ac:dyDescent="0.2">
      <c r="M2481" s="34"/>
      <c r="N2481" s="34"/>
      <c r="AB2481" s="25"/>
      <c r="AC2481" s="25"/>
      <c r="AD2481" s="25"/>
      <c r="AE2481" s="25"/>
    </row>
    <row r="2482" spans="13:31" x14ac:dyDescent="0.2">
      <c r="M2482" s="34"/>
      <c r="N2482" s="34"/>
      <c r="AB2482" s="25"/>
      <c r="AC2482" s="25"/>
      <c r="AD2482" s="25"/>
      <c r="AE2482" s="25"/>
    </row>
    <row r="2483" spans="13:31" x14ac:dyDescent="0.2">
      <c r="M2483" s="34"/>
      <c r="N2483" s="34"/>
      <c r="AB2483" s="25"/>
      <c r="AC2483" s="25"/>
      <c r="AD2483" s="25"/>
      <c r="AE2483" s="25"/>
    </row>
    <row r="2484" spans="13:31" x14ac:dyDescent="0.2">
      <c r="M2484" s="34"/>
      <c r="N2484" s="34"/>
      <c r="AB2484" s="25"/>
      <c r="AC2484" s="25"/>
      <c r="AD2484" s="25"/>
      <c r="AE2484" s="25"/>
    </row>
    <row r="2485" spans="13:31" x14ac:dyDescent="0.2">
      <c r="M2485" s="34"/>
      <c r="N2485" s="34"/>
      <c r="AB2485" s="25"/>
      <c r="AC2485" s="25"/>
      <c r="AD2485" s="25"/>
      <c r="AE2485" s="25"/>
    </row>
    <row r="2486" spans="13:31" x14ac:dyDescent="0.2">
      <c r="M2486" s="34"/>
      <c r="N2486" s="34"/>
      <c r="AB2486" s="25"/>
      <c r="AC2486" s="25"/>
      <c r="AD2486" s="25"/>
      <c r="AE2486" s="25"/>
    </row>
    <row r="2487" spans="13:31" x14ac:dyDescent="0.2">
      <c r="M2487" s="34"/>
      <c r="N2487" s="34"/>
      <c r="AB2487" s="25"/>
      <c r="AC2487" s="25"/>
      <c r="AD2487" s="25"/>
      <c r="AE2487" s="25"/>
    </row>
    <row r="2488" spans="13:31" x14ac:dyDescent="0.2">
      <c r="M2488" s="34"/>
      <c r="N2488" s="34"/>
      <c r="AB2488" s="25"/>
      <c r="AC2488" s="25"/>
      <c r="AD2488" s="25"/>
      <c r="AE2488" s="25"/>
    </row>
    <row r="2489" spans="13:31" x14ac:dyDescent="0.2">
      <c r="M2489" s="34"/>
      <c r="N2489" s="34"/>
      <c r="AB2489" s="25"/>
      <c r="AC2489" s="25"/>
      <c r="AD2489" s="25"/>
      <c r="AE2489" s="25"/>
    </row>
    <row r="2490" spans="13:31" x14ac:dyDescent="0.2">
      <c r="M2490" s="34"/>
      <c r="N2490" s="34"/>
      <c r="AB2490" s="25"/>
      <c r="AC2490" s="25"/>
      <c r="AD2490" s="25"/>
      <c r="AE2490" s="25"/>
    </row>
    <row r="2491" spans="13:31" x14ac:dyDescent="0.2">
      <c r="M2491" s="34"/>
      <c r="N2491" s="34"/>
      <c r="AB2491" s="25"/>
      <c r="AC2491" s="25"/>
      <c r="AD2491" s="25"/>
      <c r="AE2491" s="25"/>
    </row>
    <row r="2492" spans="13:31" x14ac:dyDescent="0.2">
      <c r="M2492" s="34"/>
      <c r="N2492" s="34"/>
      <c r="AB2492" s="25"/>
      <c r="AC2492" s="25"/>
      <c r="AD2492" s="25"/>
      <c r="AE2492" s="25"/>
    </row>
    <row r="2493" spans="13:31" x14ac:dyDescent="0.2">
      <c r="M2493" s="34"/>
      <c r="N2493" s="34"/>
      <c r="AB2493" s="25"/>
      <c r="AC2493" s="25"/>
      <c r="AD2493" s="25"/>
      <c r="AE2493" s="25"/>
    </row>
    <row r="2494" spans="13:31" x14ac:dyDescent="0.2">
      <c r="M2494" s="34"/>
      <c r="N2494" s="34"/>
      <c r="AB2494" s="25"/>
      <c r="AC2494" s="25"/>
      <c r="AD2494" s="25"/>
      <c r="AE2494" s="25"/>
    </row>
    <row r="2495" spans="13:31" x14ac:dyDescent="0.2">
      <c r="M2495" s="34"/>
      <c r="N2495" s="34"/>
      <c r="AB2495" s="25"/>
      <c r="AC2495" s="25"/>
      <c r="AD2495" s="25"/>
      <c r="AE2495" s="25"/>
    </row>
    <row r="2496" spans="13:31" x14ac:dyDescent="0.2">
      <c r="M2496" s="34"/>
      <c r="N2496" s="34"/>
      <c r="AB2496" s="25"/>
      <c r="AC2496" s="25"/>
      <c r="AD2496" s="25"/>
      <c r="AE2496" s="25"/>
    </row>
    <row r="2497" spans="13:31" x14ac:dyDescent="0.2">
      <c r="M2497" s="34"/>
      <c r="N2497" s="34"/>
      <c r="AB2497" s="25"/>
      <c r="AC2497" s="25"/>
      <c r="AD2497" s="25"/>
      <c r="AE2497" s="25"/>
    </row>
    <row r="2498" spans="13:31" x14ac:dyDescent="0.2">
      <c r="M2498" s="34"/>
      <c r="N2498" s="34"/>
      <c r="AB2498" s="25"/>
      <c r="AC2498" s="25"/>
      <c r="AD2498" s="25"/>
      <c r="AE2498" s="25"/>
    </row>
    <row r="2499" spans="13:31" x14ac:dyDescent="0.2">
      <c r="M2499" s="34"/>
      <c r="N2499" s="34"/>
      <c r="AB2499" s="25"/>
      <c r="AC2499" s="25"/>
      <c r="AD2499" s="25"/>
      <c r="AE2499" s="25"/>
    </row>
    <row r="2500" spans="13:31" x14ac:dyDescent="0.2">
      <c r="M2500" s="34"/>
      <c r="N2500" s="34"/>
      <c r="AB2500" s="25"/>
      <c r="AC2500" s="25"/>
      <c r="AD2500" s="25"/>
      <c r="AE2500" s="25"/>
    </row>
    <row r="2501" spans="13:31" x14ac:dyDescent="0.2">
      <c r="M2501" s="34"/>
      <c r="N2501" s="34"/>
      <c r="AB2501" s="25"/>
      <c r="AC2501" s="25"/>
      <c r="AD2501" s="25"/>
      <c r="AE2501" s="25"/>
    </row>
    <row r="2502" spans="13:31" x14ac:dyDescent="0.2">
      <c r="M2502" s="34"/>
      <c r="N2502" s="34"/>
      <c r="AB2502" s="25"/>
      <c r="AC2502" s="25"/>
      <c r="AD2502" s="25"/>
      <c r="AE2502" s="25"/>
    </row>
    <row r="2503" spans="13:31" x14ac:dyDescent="0.2">
      <c r="M2503" s="34"/>
      <c r="N2503" s="34"/>
      <c r="AB2503" s="25"/>
      <c r="AC2503" s="25"/>
      <c r="AD2503" s="25"/>
      <c r="AE2503" s="25"/>
    </row>
    <row r="2504" spans="13:31" x14ac:dyDescent="0.2">
      <c r="M2504" s="34"/>
      <c r="N2504" s="34"/>
      <c r="AB2504" s="25"/>
      <c r="AC2504" s="25"/>
      <c r="AD2504" s="25"/>
      <c r="AE2504" s="25"/>
    </row>
    <row r="2505" spans="13:31" x14ac:dyDescent="0.2">
      <c r="M2505" s="34"/>
      <c r="N2505" s="34"/>
      <c r="AB2505" s="25"/>
      <c r="AC2505" s="25"/>
      <c r="AD2505" s="25"/>
      <c r="AE2505" s="25"/>
    </row>
    <row r="2506" spans="13:31" x14ac:dyDescent="0.2">
      <c r="M2506" s="34"/>
      <c r="N2506" s="34"/>
      <c r="AB2506" s="25"/>
      <c r="AC2506" s="25"/>
      <c r="AD2506" s="25"/>
      <c r="AE2506" s="25"/>
    </row>
    <row r="2507" spans="13:31" x14ac:dyDescent="0.2">
      <c r="M2507" s="34"/>
      <c r="N2507" s="34"/>
      <c r="AB2507" s="25"/>
      <c r="AC2507" s="25"/>
      <c r="AD2507" s="25"/>
      <c r="AE2507" s="25"/>
    </row>
    <row r="2508" spans="13:31" x14ac:dyDescent="0.2">
      <c r="M2508" s="34"/>
      <c r="N2508" s="34"/>
      <c r="AB2508" s="25"/>
      <c r="AC2508" s="25"/>
      <c r="AD2508" s="25"/>
      <c r="AE2508" s="25"/>
    </row>
    <row r="2509" spans="13:31" x14ac:dyDescent="0.2">
      <c r="M2509" s="34"/>
      <c r="N2509" s="34"/>
      <c r="AB2509" s="25"/>
      <c r="AC2509" s="25"/>
      <c r="AD2509" s="25"/>
      <c r="AE2509" s="25"/>
    </row>
    <row r="2510" spans="13:31" x14ac:dyDescent="0.2">
      <c r="M2510" s="34"/>
      <c r="N2510" s="34"/>
      <c r="AB2510" s="25"/>
      <c r="AC2510" s="25"/>
      <c r="AD2510" s="25"/>
      <c r="AE2510" s="25"/>
    </row>
    <row r="2511" spans="13:31" x14ac:dyDescent="0.2">
      <c r="M2511" s="34"/>
      <c r="N2511" s="34"/>
      <c r="AB2511" s="25"/>
      <c r="AC2511" s="25"/>
      <c r="AD2511" s="25"/>
      <c r="AE2511" s="25"/>
    </row>
    <row r="2512" spans="13:31" x14ac:dyDescent="0.2">
      <c r="M2512" s="34"/>
      <c r="N2512" s="34"/>
      <c r="AB2512" s="25"/>
      <c r="AC2512" s="25"/>
      <c r="AD2512" s="25"/>
      <c r="AE2512" s="25"/>
    </row>
    <row r="2513" spans="13:31" x14ac:dyDescent="0.2">
      <c r="M2513" s="34"/>
      <c r="N2513" s="34"/>
      <c r="AB2513" s="25"/>
      <c r="AC2513" s="25"/>
      <c r="AD2513" s="25"/>
      <c r="AE2513" s="25"/>
    </row>
    <row r="2514" spans="13:31" x14ac:dyDescent="0.2">
      <c r="M2514" s="34"/>
      <c r="N2514" s="34"/>
      <c r="AB2514" s="25"/>
      <c r="AC2514" s="25"/>
      <c r="AD2514" s="25"/>
      <c r="AE2514" s="25"/>
    </row>
    <row r="2515" spans="13:31" x14ac:dyDescent="0.2">
      <c r="M2515" s="34"/>
      <c r="N2515" s="34"/>
      <c r="AB2515" s="25"/>
      <c r="AC2515" s="25"/>
      <c r="AD2515" s="25"/>
      <c r="AE2515" s="25"/>
    </row>
    <row r="2516" spans="13:31" x14ac:dyDescent="0.2">
      <c r="M2516" s="34"/>
      <c r="N2516" s="34"/>
      <c r="AB2516" s="25"/>
      <c r="AC2516" s="25"/>
      <c r="AD2516" s="25"/>
      <c r="AE2516" s="25"/>
    </row>
    <row r="2517" spans="13:31" x14ac:dyDescent="0.2">
      <c r="M2517" s="34"/>
      <c r="N2517" s="34"/>
      <c r="AB2517" s="25"/>
      <c r="AC2517" s="25"/>
      <c r="AD2517" s="25"/>
      <c r="AE2517" s="25"/>
    </row>
    <row r="2518" spans="13:31" x14ac:dyDescent="0.2">
      <c r="M2518" s="34"/>
      <c r="N2518" s="34"/>
      <c r="AB2518" s="25"/>
      <c r="AC2518" s="25"/>
      <c r="AD2518" s="25"/>
      <c r="AE2518" s="25"/>
    </row>
    <row r="2519" spans="13:31" x14ac:dyDescent="0.2">
      <c r="M2519" s="34"/>
      <c r="N2519" s="34"/>
      <c r="AB2519" s="25"/>
      <c r="AC2519" s="25"/>
      <c r="AD2519" s="25"/>
      <c r="AE2519" s="25"/>
    </row>
    <row r="2520" spans="13:31" x14ac:dyDescent="0.2">
      <c r="M2520" s="34"/>
      <c r="N2520" s="34"/>
      <c r="AB2520" s="25"/>
      <c r="AC2520" s="25"/>
      <c r="AD2520" s="25"/>
      <c r="AE2520" s="25"/>
    </row>
    <row r="2521" spans="13:31" x14ac:dyDescent="0.2">
      <c r="M2521" s="34"/>
      <c r="N2521" s="34"/>
      <c r="AB2521" s="25"/>
      <c r="AC2521" s="25"/>
      <c r="AD2521" s="25"/>
      <c r="AE2521" s="25"/>
    </row>
    <row r="2522" spans="13:31" x14ac:dyDescent="0.2">
      <c r="M2522" s="34"/>
      <c r="N2522" s="34"/>
      <c r="AB2522" s="25"/>
      <c r="AC2522" s="25"/>
      <c r="AD2522" s="25"/>
      <c r="AE2522" s="25"/>
    </row>
    <row r="2523" spans="13:31" x14ac:dyDescent="0.2">
      <c r="M2523" s="34"/>
      <c r="N2523" s="34"/>
      <c r="AB2523" s="25"/>
      <c r="AC2523" s="25"/>
      <c r="AD2523" s="25"/>
      <c r="AE2523" s="25"/>
    </row>
    <row r="2524" spans="13:31" x14ac:dyDescent="0.2">
      <c r="M2524" s="34"/>
      <c r="N2524" s="34"/>
      <c r="AB2524" s="25"/>
      <c r="AC2524" s="25"/>
      <c r="AD2524" s="25"/>
      <c r="AE2524" s="25"/>
    </row>
    <row r="2525" spans="13:31" x14ac:dyDescent="0.2">
      <c r="M2525" s="34"/>
      <c r="N2525" s="34"/>
      <c r="AB2525" s="25"/>
      <c r="AC2525" s="25"/>
      <c r="AD2525" s="25"/>
      <c r="AE2525" s="25"/>
    </row>
    <row r="2526" spans="13:31" x14ac:dyDescent="0.2">
      <c r="M2526" s="34"/>
      <c r="N2526" s="34"/>
      <c r="AB2526" s="25"/>
      <c r="AC2526" s="25"/>
      <c r="AD2526" s="25"/>
      <c r="AE2526" s="25"/>
    </row>
    <row r="2527" spans="13:31" x14ac:dyDescent="0.2">
      <c r="M2527" s="34"/>
      <c r="N2527" s="34"/>
      <c r="AB2527" s="25"/>
      <c r="AC2527" s="25"/>
      <c r="AD2527" s="25"/>
      <c r="AE2527" s="25"/>
    </row>
    <row r="2528" spans="13:31" x14ac:dyDescent="0.2">
      <c r="M2528" s="34"/>
      <c r="N2528" s="34"/>
      <c r="AB2528" s="25"/>
      <c r="AC2528" s="25"/>
      <c r="AD2528" s="25"/>
      <c r="AE2528" s="25"/>
    </row>
    <row r="2529" spans="13:31" x14ac:dyDescent="0.2">
      <c r="M2529" s="34"/>
      <c r="N2529" s="34"/>
      <c r="AB2529" s="25"/>
      <c r="AC2529" s="25"/>
      <c r="AD2529" s="25"/>
      <c r="AE2529" s="25"/>
    </row>
    <row r="2530" spans="13:31" x14ac:dyDescent="0.2">
      <c r="M2530" s="34"/>
      <c r="N2530" s="34"/>
      <c r="AB2530" s="25"/>
      <c r="AC2530" s="25"/>
      <c r="AD2530" s="25"/>
      <c r="AE2530" s="25"/>
    </row>
    <row r="2531" spans="13:31" x14ac:dyDescent="0.2">
      <c r="M2531" s="34"/>
      <c r="N2531" s="34"/>
      <c r="AB2531" s="25"/>
      <c r="AC2531" s="25"/>
      <c r="AD2531" s="25"/>
      <c r="AE2531" s="25"/>
    </row>
    <row r="2532" spans="13:31" x14ac:dyDescent="0.2">
      <c r="M2532" s="34"/>
      <c r="N2532" s="34"/>
      <c r="AB2532" s="25"/>
      <c r="AC2532" s="25"/>
      <c r="AD2532" s="25"/>
      <c r="AE2532" s="25"/>
    </row>
    <row r="2533" spans="13:31" x14ac:dyDescent="0.2">
      <c r="M2533" s="34"/>
      <c r="N2533" s="34"/>
      <c r="AB2533" s="25"/>
      <c r="AC2533" s="25"/>
      <c r="AD2533" s="25"/>
      <c r="AE2533" s="25"/>
    </row>
    <row r="2534" spans="13:31" x14ac:dyDescent="0.2">
      <c r="M2534" s="34"/>
      <c r="N2534" s="34"/>
      <c r="AB2534" s="25"/>
      <c r="AC2534" s="25"/>
      <c r="AD2534" s="25"/>
      <c r="AE2534" s="25"/>
    </row>
    <row r="2535" spans="13:31" x14ac:dyDescent="0.2">
      <c r="M2535" s="34"/>
      <c r="N2535" s="34"/>
      <c r="AB2535" s="25"/>
      <c r="AC2535" s="25"/>
      <c r="AD2535" s="25"/>
      <c r="AE2535" s="25"/>
    </row>
    <row r="2536" spans="13:31" x14ac:dyDescent="0.2">
      <c r="M2536" s="34"/>
      <c r="N2536" s="34"/>
      <c r="AB2536" s="25"/>
      <c r="AC2536" s="25"/>
      <c r="AD2536" s="25"/>
      <c r="AE2536" s="25"/>
    </row>
    <row r="2537" spans="13:31" x14ac:dyDescent="0.2">
      <c r="M2537" s="34"/>
      <c r="N2537" s="34"/>
      <c r="AB2537" s="25"/>
      <c r="AC2537" s="25"/>
      <c r="AD2537" s="25"/>
      <c r="AE2537" s="25"/>
    </row>
    <row r="2538" spans="13:31" x14ac:dyDescent="0.2">
      <c r="M2538" s="34"/>
      <c r="N2538" s="34"/>
      <c r="AB2538" s="25"/>
      <c r="AC2538" s="25"/>
      <c r="AD2538" s="25"/>
      <c r="AE2538" s="25"/>
    </row>
    <row r="2539" spans="13:31" x14ac:dyDescent="0.2">
      <c r="M2539" s="34"/>
      <c r="N2539" s="34"/>
      <c r="AB2539" s="25"/>
      <c r="AC2539" s="25"/>
      <c r="AD2539" s="25"/>
      <c r="AE2539" s="25"/>
    </row>
    <row r="2540" spans="13:31" x14ac:dyDescent="0.2">
      <c r="M2540" s="34"/>
      <c r="N2540" s="34"/>
      <c r="AB2540" s="25"/>
      <c r="AC2540" s="25"/>
      <c r="AD2540" s="25"/>
      <c r="AE2540" s="25"/>
    </row>
    <row r="2541" spans="13:31" x14ac:dyDescent="0.2">
      <c r="M2541" s="34"/>
      <c r="N2541" s="34"/>
      <c r="AB2541" s="25"/>
      <c r="AC2541" s="25"/>
      <c r="AD2541" s="25"/>
      <c r="AE2541" s="25"/>
    </row>
    <row r="2542" spans="13:31" x14ac:dyDescent="0.2">
      <c r="M2542" s="34"/>
      <c r="N2542" s="34"/>
      <c r="AB2542" s="25"/>
      <c r="AC2542" s="25"/>
      <c r="AD2542" s="25"/>
      <c r="AE2542" s="25"/>
    </row>
    <row r="2543" spans="13:31" x14ac:dyDescent="0.2">
      <c r="M2543" s="34"/>
      <c r="N2543" s="34"/>
      <c r="AB2543" s="25"/>
      <c r="AC2543" s="25"/>
      <c r="AD2543" s="25"/>
      <c r="AE2543" s="25"/>
    </row>
    <row r="2544" spans="13:31" x14ac:dyDescent="0.2">
      <c r="M2544" s="34"/>
      <c r="N2544" s="34"/>
      <c r="AB2544" s="25"/>
      <c r="AC2544" s="25"/>
      <c r="AD2544" s="25"/>
      <c r="AE2544" s="25"/>
    </row>
    <row r="2545" spans="13:31" x14ac:dyDescent="0.2">
      <c r="M2545" s="34"/>
      <c r="N2545" s="34"/>
      <c r="AB2545" s="25"/>
      <c r="AC2545" s="25"/>
      <c r="AD2545" s="25"/>
      <c r="AE2545" s="25"/>
    </row>
    <row r="2546" spans="13:31" x14ac:dyDescent="0.2">
      <c r="M2546" s="34"/>
      <c r="N2546" s="34"/>
      <c r="AB2546" s="25"/>
      <c r="AC2546" s="25"/>
      <c r="AD2546" s="25"/>
      <c r="AE2546" s="25"/>
    </row>
    <row r="2547" spans="13:31" x14ac:dyDescent="0.2">
      <c r="M2547" s="34"/>
      <c r="N2547" s="34"/>
      <c r="AB2547" s="25"/>
      <c r="AC2547" s="25"/>
      <c r="AD2547" s="25"/>
      <c r="AE2547" s="25"/>
    </row>
    <row r="2548" spans="13:31" x14ac:dyDescent="0.2">
      <c r="M2548" s="34"/>
      <c r="N2548" s="34"/>
      <c r="AB2548" s="25"/>
      <c r="AC2548" s="25"/>
      <c r="AD2548" s="25"/>
      <c r="AE2548" s="25"/>
    </row>
    <row r="2549" spans="13:31" x14ac:dyDescent="0.2">
      <c r="M2549" s="34"/>
      <c r="N2549" s="34"/>
      <c r="AB2549" s="25"/>
      <c r="AC2549" s="25"/>
      <c r="AD2549" s="25"/>
      <c r="AE2549" s="25"/>
    </row>
    <row r="2550" spans="13:31" x14ac:dyDescent="0.2">
      <c r="M2550" s="34"/>
      <c r="N2550" s="34"/>
      <c r="AB2550" s="25"/>
      <c r="AC2550" s="25"/>
      <c r="AD2550" s="25"/>
      <c r="AE2550" s="25"/>
    </row>
    <row r="2551" spans="13:31" x14ac:dyDescent="0.2">
      <c r="M2551" s="34"/>
      <c r="N2551" s="34"/>
      <c r="AB2551" s="25"/>
      <c r="AC2551" s="25"/>
      <c r="AD2551" s="25"/>
      <c r="AE2551" s="25"/>
    </row>
    <row r="2552" spans="13:31" x14ac:dyDescent="0.2">
      <c r="M2552" s="34"/>
      <c r="N2552" s="34"/>
      <c r="AB2552" s="25"/>
      <c r="AC2552" s="25"/>
      <c r="AD2552" s="25"/>
      <c r="AE2552" s="25"/>
    </row>
    <row r="2553" spans="13:31" x14ac:dyDescent="0.2">
      <c r="M2553" s="34"/>
      <c r="N2553" s="34"/>
      <c r="AB2553" s="25"/>
      <c r="AC2553" s="25"/>
      <c r="AD2553" s="25"/>
      <c r="AE2553" s="25"/>
    </row>
    <row r="2554" spans="13:31" x14ac:dyDescent="0.2">
      <c r="M2554" s="34"/>
      <c r="N2554" s="34"/>
      <c r="AB2554" s="25"/>
      <c r="AC2554" s="25"/>
      <c r="AD2554" s="25"/>
      <c r="AE2554" s="25"/>
    </row>
    <row r="2555" spans="13:31" x14ac:dyDescent="0.2">
      <c r="M2555" s="34"/>
      <c r="N2555" s="34"/>
      <c r="AB2555" s="25"/>
      <c r="AC2555" s="25"/>
      <c r="AD2555" s="25"/>
      <c r="AE2555" s="25"/>
    </row>
    <row r="2556" spans="13:31" x14ac:dyDescent="0.2">
      <c r="M2556" s="34"/>
      <c r="N2556" s="34"/>
      <c r="AB2556" s="25"/>
      <c r="AC2556" s="25"/>
      <c r="AD2556" s="25"/>
      <c r="AE2556" s="25"/>
    </row>
    <row r="2557" spans="13:31" x14ac:dyDescent="0.2">
      <c r="M2557" s="34"/>
      <c r="N2557" s="34"/>
      <c r="AB2557" s="25"/>
      <c r="AC2557" s="25"/>
      <c r="AD2557" s="25"/>
      <c r="AE2557" s="25"/>
    </row>
    <row r="2558" spans="13:31" x14ac:dyDescent="0.2">
      <c r="M2558" s="34"/>
      <c r="N2558" s="34"/>
      <c r="AB2558" s="25"/>
      <c r="AC2558" s="25"/>
      <c r="AD2558" s="25"/>
      <c r="AE2558" s="25"/>
    </row>
    <row r="2559" spans="13:31" x14ac:dyDescent="0.2">
      <c r="M2559" s="34"/>
      <c r="N2559" s="34"/>
      <c r="AB2559" s="25"/>
      <c r="AC2559" s="25"/>
      <c r="AD2559" s="25"/>
      <c r="AE2559" s="25"/>
    </row>
    <row r="2560" spans="13:31" x14ac:dyDescent="0.2">
      <c r="M2560" s="34"/>
      <c r="N2560" s="34"/>
      <c r="AB2560" s="25"/>
      <c r="AC2560" s="25"/>
      <c r="AD2560" s="25"/>
      <c r="AE2560" s="25"/>
    </row>
    <row r="2561" spans="13:31" x14ac:dyDescent="0.2">
      <c r="M2561" s="34"/>
      <c r="N2561" s="34"/>
      <c r="AB2561" s="25"/>
      <c r="AC2561" s="25"/>
      <c r="AD2561" s="25"/>
      <c r="AE2561" s="25"/>
    </row>
    <row r="2562" spans="13:31" x14ac:dyDescent="0.2">
      <c r="M2562" s="34"/>
      <c r="N2562" s="34"/>
      <c r="AB2562" s="25"/>
      <c r="AC2562" s="25"/>
      <c r="AD2562" s="25"/>
      <c r="AE2562" s="25"/>
    </row>
    <row r="2563" spans="13:31" x14ac:dyDescent="0.2">
      <c r="M2563" s="34"/>
      <c r="N2563" s="34"/>
      <c r="AB2563" s="25"/>
      <c r="AC2563" s="25"/>
      <c r="AD2563" s="25"/>
      <c r="AE2563" s="25"/>
    </row>
    <row r="2564" spans="13:31" x14ac:dyDescent="0.2">
      <c r="M2564" s="34"/>
      <c r="N2564" s="34"/>
      <c r="AB2564" s="25"/>
      <c r="AC2564" s="25"/>
      <c r="AD2564" s="25"/>
      <c r="AE2564" s="25"/>
    </row>
    <row r="2565" spans="13:31" x14ac:dyDescent="0.2">
      <c r="M2565" s="34"/>
      <c r="N2565" s="34"/>
      <c r="AB2565" s="25"/>
      <c r="AC2565" s="25"/>
      <c r="AD2565" s="25"/>
      <c r="AE2565" s="25"/>
    </row>
    <row r="2566" spans="13:31" x14ac:dyDescent="0.2">
      <c r="M2566" s="34"/>
      <c r="N2566" s="34"/>
      <c r="AB2566" s="25"/>
      <c r="AC2566" s="25"/>
      <c r="AD2566" s="25"/>
      <c r="AE2566" s="25"/>
    </row>
    <row r="2567" spans="13:31" x14ac:dyDescent="0.2">
      <c r="M2567" s="34"/>
      <c r="N2567" s="34"/>
      <c r="AB2567" s="25"/>
      <c r="AC2567" s="25"/>
      <c r="AD2567" s="25"/>
      <c r="AE2567" s="25"/>
    </row>
    <row r="2568" spans="13:31" x14ac:dyDescent="0.2">
      <c r="M2568" s="34"/>
      <c r="N2568" s="34"/>
      <c r="AB2568" s="25"/>
      <c r="AC2568" s="25"/>
      <c r="AD2568" s="25"/>
      <c r="AE2568" s="25"/>
    </row>
    <row r="2569" spans="13:31" x14ac:dyDescent="0.2">
      <c r="M2569" s="34"/>
      <c r="N2569" s="34"/>
      <c r="AB2569" s="25"/>
      <c r="AC2569" s="25"/>
      <c r="AD2569" s="25"/>
      <c r="AE2569" s="25"/>
    </row>
    <row r="2570" spans="13:31" x14ac:dyDescent="0.2">
      <c r="M2570" s="34"/>
      <c r="N2570" s="34"/>
      <c r="AB2570" s="25"/>
      <c r="AC2570" s="25"/>
      <c r="AD2570" s="25"/>
      <c r="AE2570" s="25"/>
    </row>
    <row r="2571" spans="13:31" x14ac:dyDescent="0.2">
      <c r="M2571" s="34"/>
      <c r="N2571" s="34"/>
      <c r="AB2571" s="25"/>
      <c r="AC2571" s="25"/>
      <c r="AD2571" s="25"/>
      <c r="AE2571" s="25"/>
    </row>
    <row r="2572" spans="13:31" x14ac:dyDescent="0.2">
      <c r="M2572" s="34"/>
      <c r="N2572" s="34"/>
      <c r="AB2572" s="25"/>
      <c r="AC2572" s="25"/>
      <c r="AD2572" s="25"/>
      <c r="AE2572" s="25"/>
    </row>
    <row r="2573" spans="13:31" x14ac:dyDescent="0.2">
      <c r="M2573" s="34"/>
      <c r="N2573" s="34"/>
      <c r="AB2573" s="25"/>
      <c r="AC2573" s="25"/>
      <c r="AD2573" s="25"/>
      <c r="AE2573" s="25"/>
    </row>
    <row r="2574" spans="13:31" x14ac:dyDescent="0.2">
      <c r="M2574" s="34"/>
      <c r="N2574" s="34"/>
      <c r="AB2574" s="25"/>
      <c r="AC2574" s="25"/>
      <c r="AD2574" s="25"/>
      <c r="AE2574" s="25"/>
    </row>
    <row r="2575" spans="13:31" x14ac:dyDescent="0.2">
      <c r="M2575" s="34"/>
      <c r="N2575" s="34"/>
      <c r="AB2575" s="25"/>
      <c r="AC2575" s="25"/>
      <c r="AD2575" s="25"/>
      <c r="AE2575" s="25"/>
    </row>
    <row r="2576" spans="13:31" x14ac:dyDescent="0.2">
      <c r="M2576" s="34"/>
      <c r="N2576" s="34"/>
      <c r="AB2576" s="25"/>
      <c r="AC2576" s="25"/>
      <c r="AD2576" s="25"/>
      <c r="AE2576" s="25"/>
    </row>
    <row r="2577" spans="13:31" x14ac:dyDescent="0.2">
      <c r="M2577" s="34"/>
      <c r="N2577" s="34"/>
      <c r="AB2577" s="25"/>
      <c r="AC2577" s="25"/>
      <c r="AD2577" s="25"/>
      <c r="AE2577" s="25"/>
    </row>
    <row r="2578" spans="13:31" x14ac:dyDescent="0.2">
      <c r="M2578" s="34"/>
      <c r="N2578" s="34"/>
      <c r="AB2578" s="25"/>
      <c r="AC2578" s="25"/>
      <c r="AD2578" s="25"/>
      <c r="AE2578" s="25"/>
    </row>
    <row r="2579" spans="13:31" x14ac:dyDescent="0.2">
      <c r="M2579" s="34"/>
      <c r="N2579" s="34"/>
      <c r="AB2579" s="25"/>
      <c r="AC2579" s="25"/>
      <c r="AD2579" s="25"/>
      <c r="AE2579" s="25"/>
    </row>
    <row r="2580" spans="13:31" x14ac:dyDescent="0.2">
      <c r="M2580" s="34"/>
      <c r="N2580" s="34"/>
      <c r="AB2580" s="25"/>
      <c r="AC2580" s="25"/>
      <c r="AD2580" s="25"/>
      <c r="AE2580" s="25"/>
    </row>
    <row r="2581" spans="13:31" x14ac:dyDescent="0.2">
      <c r="M2581" s="34"/>
      <c r="N2581" s="34"/>
      <c r="AB2581" s="25"/>
      <c r="AC2581" s="25"/>
      <c r="AD2581" s="25"/>
      <c r="AE2581" s="25"/>
    </row>
    <row r="2582" spans="13:31" x14ac:dyDescent="0.2">
      <c r="M2582" s="34"/>
      <c r="N2582" s="34"/>
      <c r="AB2582" s="25"/>
      <c r="AC2582" s="25"/>
      <c r="AD2582" s="25"/>
      <c r="AE2582" s="25"/>
    </row>
    <row r="2583" spans="13:31" x14ac:dyDescent="0.2">
      <c r="M2583" s="34"/>
      <c r="N2583" s="34"/>
      <c r="AB2583" s="25"/>
      <c r="AC2583" s="25"/>
      <c r="AD2583" s="25"/>
      <c r="AE2583" s="25"/>
    </row>
    <row r="2584" spans="13:31" x14ac:dyDescent="0.2">
      <c r="M2584" s="34"/>
      <c r="N2584" s="34"/>
      <c r="AB2584" s="25"/>
      <c r="AC2584" s="25"/>
      <c r="AD2584" s="25"/>
      <c r="AE2584" s="25"/>
    </row>
    <row r="2585" spans="13:31" x14ac:dyDescent="0.2">
      <c r="M2585" s="34"/>
      <c r="N2585" s="34"/>
      <c r="AB2585" s="25"/>
      <c r="AC2585" s="25"/>
      <c r="AD2585" s="25"/>
      <c r="AE2585" s="25"/>
    </row>
    <row r="2586" spans="13:31" x14ac:dyDescent="0.2">
      <c r="M2586" s="34"/>
      <c r="N2586" s="34"/>
      <c r="AB2586" s="25"/>
      <c r="AC2586" s="25"/>
      <c r="AD2586" s="25"/>
      <c r="AE2586" s="25"/>
    </row>
    <row r="2587" spans="13:31" x14ac:dyDescent="0.2">
      <c r="M2587" s="34"/>
      <c r="N2587" s="34"/>
      <c r="AB2587" s="25"/>
      <c r="AC2587" s="25"/>
      <c r="AD2587" s="25"/>
      <c r="AE2587" s="25"/>
    </row>
    <row r="2588" spans="13:31" x14ac:dyDescent="0.2">
      <c r="M2588" s="34"/>
      <c r="N2588" s="34"/>
      <c r="AB2588" s="25"/>
      <c r="AC2588" s="25"/>
      <c r="AD2588" s="25"/>
      <c r="AE2588" s="25"/>
    </row>
    <row r="2589" spans="13:31" x14ac:dyDescent="0.2">
      <c r="M2589" s="34"/>
      <c r="N2589" s="34"/>
      <c r="AB2589" s="25"/>
      <c r="AC2589" s="25"/>
      <c r="AD2589" s="25"/>
      <c r="AE2589" s="25"/>
    </row>
    <row r="2590" spans="13:31" x14ac:dyDescent="0.2">
      <c r="M2590" s="34"/>
      <c r="N2590" s="34"/>
      <c r="AB2590" s="25"/>
      <c r="AC2590" s="25"/>
      <c r="AD2590" s="25"/>
      <c r="AE2590" s="25"/>
    </row>
    <row r="2591" spans="13:31" x14ac:dyDescent="0.2">
      <c r="M2591" s="34"/>
      <c r="N2591" s="34"/>
      <c r="AB2591" s="25"/>
      <c r="AC2591" s="25"/>
      <c r="AD2591" s="25"/>
      <c r="AE2591" s="25"/>
    </row>
    <row r="2592" spans="13:31" x14ac:dyDescent="0.2">
      <c r="M2592" s="34"/>
      <c r="N2592" s="34"/>
      <c r="AB2592" s="25"/>
      <c r="AC2592" s="25"/>
      <c r="AD2592" s="25"/>
      <c r="AE2592" s="25"/>
    </row>
    <row r="2593" spans="13:31" x14ac:dyDescent="0.2">
      <c r="M2593" s="34"/>
      <c r="N2593" s="34"/>
      <c r="AB2593" s="25"/>
      <c r="AC2593" s="25"/>
      <c r="AD2593" s="25"/>
      <c r="AE2593" s="25"/>
    </row>
    <row r="2594" spans="13:31" x14ac:dyDescent="0.2">
      <c r="M2594" s="34"/>
      <c r="N2594" s="34"/>
      <c r="AB2594" s="25"/>
      <c r="AC2594" s="25"/>
      <c r="AD2594" s="25"/>
      <c r="AE2594" s="25"/>
    </row>
    <row r="2595" spans="13:31" x14ac:dyDescent="0.2">
      <c r="M2595" s="34"/>
      <c r="N2595" s="34"/>
      <c r="AB2595" s="25"/>
      <c r="AC2595" s="25"/>
      <c r="AD2595" s="25"/>
      <c r="AE2595" s="25"/>
    </row>
    <row r="2596" spans="13:31" x14ac:dyDescent="0.2">
      <c r="M2596" s="34"/>
      <c r="N2596" s="34"/>
      <c r="AB2596" s="25"/>
      <c r="AC2596" s="25"/>
      <c r="AD2596" s="25"/>
      <c r="AE2596" s="25"/>
    </row>
    <row r="2597" spans="13:31" x14ac:dyDescent="0.2">
      <c r="M2597" s="34"/>
      <c r="N2597" s="34"/>
      <c r="AB2597" s="25"/>
      <c r="AC2597" s="25"/>
      <c r="AD2597" s="25"/>
      <c r="AE2597" s="25"/>
    </row>
    <row r="2598" spans="13:31" x14ac:dyDescent="0.2">
      <c r="M2598" s="34"/>
      <c r="N2598" s="34"/>
      <c r="AB2598" s="25"/>
      <c r="AC2598" s="25"/>
      <c r="AD2598" s="25"/>
      <c r="AE2598" s="25"/>
    </row>
    <row r="2599" spans="13:31" x14ac:dyDescent="0.2">
      <c r="M2599" s="34"/>
      <c r="N2599" s="34"/>
      <c r="AB2599" s="25"/>
      <c r="AC2599" s="25"/>
      <c r="AD2599" s="25"/>
      <c r="AE2599" s="25"/>
    </row>
    <row r="2600" spans="13:31" x14ac:dyDescent="0.2">
      <c r="M2600" s="34"/>
      <c r="N2600" s="34"/>
      <c r="AB2600" s="25"/>
      <c r="AC2600" s="25"/>
      <c r="AD2600" s="25"/>
      <c r="AE2600" s="25"/>
    </row>
    <row r="2601" spans="13:31" x14ac:dyDescent="0.2">
      <c r="M2601" s="34"/>
      <c r="N2601" s="34"/>
      <c r="AB2601" s="25"/>
      <c r="AC2601" s="25"/>
      <c r="AD2601" s="25"/>
      <c r="AE2601" s="25"/>
    </row>
    <row r="2602" spans="13:31" x14ac:dyDescent="0.2">
      <c r="M2602" s="34"/>
      <c r="N2602" s="34"/>
      <c r="AB2602" s="25"/>
      <c r="AC2602" s="25"/>
      <c r="AD2602" s="25"/>
      <c r="AE2602" s="25"/>
    </row>
    <row r="2603" spans="13:31" x14ac:dyDescent="0.2">
      <c r="M2603" s="34"/>
      <c r="N2603" s="34"/>
      <c r="AB2603" s="25"/>
      <c r="AC2603" s="25"/>
      <c r="AD2603" s="25"/>
      <c r="AE2603" s="25"/>
    </row>
    <row r="2604" spans="13:31" x14ac:dyDescent="0.2">
      <c r="M2604" s="34"/>
      <c r="N2604" s="34"/>
      <c r="AB2604" s="25"/>
      <c r="AC2604" s="25"/>
      <c r="AD2604" s="25"/>
      <c r="AE2604" s="25"/>
    </row>
    <row r="2605" spans="13:31" x14ac:dyDescent="0.2">
      <c r="M2605" s="34"/>
      <c r="N2605" s="34"/>
      <c r="AB2605" s="25"/>
      <c r="AC2605" s="25"/>
      <c r="AD2605" s="25"/>
      <c r="AE2605" s="25"/>
    </row>
    <row r="2606" spans="13:31" x14ac:dyDescent="0.2">
      <c r="M2606" s="34"/>
      <c r="N2606" s="34"/>
      <c r="AB2606" s="25"/>
      <c r="AC2606" s="25"/>
      <c r="AD2606" s="25"/>
      <c r="AE2606" s="25"/>
    </row>
    <row r="2607" spans="13:31" x14ac:dyDescent="0.2">
      <c r="M2607" s="34"/>
      <c r="N2607" s="34"/>
      <c r="AB2607" s="25"/>
      <c r="AC2607" s="25"/>
      <c r="AD2607" s="25"/>
      <c r="AE2607" s="25"/>
    </row>
    <row r="2608" spans="13:31" x14ac:dyDescent="0.2">
      <c r="M2608" s="34"/>
      <c r="N2608" s="34"/>
      <c r="AB2608" s="25"/>
      <c r="AC2608" s="25"/>
      <c r="AD2608" s="25"/>
      <c r="AE2608" s="25"/>
    </row>
    <row r="2609" spans="13:31" x14ac:dyDescent="0.2">
      <c r="M2609" s="34"/>
      <c r="N2609" s="34"/>
      <c r="AB2609" s="25"/>
      <c r="AC2609" s="25"/>
      <c r="AD2609" s="25"/>
      <c r="AE2609" s="25"/>
    </row>
    <row r="2610" spans="13:31" x14ac:dyDescent="0.2">
      <c r="M2610" s="34"/>
      <c r="N2610" s="34"/>
      <c r="AB2610" s="25"/>
      <c r="AC2610" s="25"/>
      <c r="AD2610" s="25"/>
      <c r="AE2610" s="25"/>
    </row>
    <row r="2611" spans="13:31" x14ac:dyDescent="0.2">
      <c r="M2611" s="34"/>
      <c r="N2611" s="34"/>
      <c r="AB2611" s="25"/>
      <c r="AC2611" s="25"/>
      <c r="AD2611" s="25"/>
      <c r="AE2611" s="25"/>
    </row>
    <row r="2612" spans="13:31" x14ac:dyDescent="0.2">
      <c r="M2612" s="34"/>
      <c r="N2612" s="34"/>
      <c r="AB2612" s="25"/>
      <c r="AC2612" s="25"/>
      <c r="AD2612" s="25"/>
      <c r="AE2612" s="25"/>
    </row>
    <row r="2613" spans="13:31" x14ac:dyDescent="0.2">
      <c r="M2613" s="34"/>
      <c r="N2613" s="34"/>
      <c r="AB2613" s="25"/>
      <c r="AC2613" s="25"/>
      <c r="AD2613" s="25"/>
      <c r="AE2613" s="25"/>
    </row>
    <row r="2614" spans="13:31" x14ac:dyDescent="0.2">
      <c r="M2614" s="34"/>
      <c r="N2614" s="34"/>
      <c r="AB2614" s="25"/>
      <c r="AC2614" s="25"/>
      <c r="AD2614" s="25"/>
      <c r="AE2614" s="25"/>
    </row>
    <row r="2615" spans="13:31" x14ac:dyDescent="0.2">
      <c r="M2615" s="34"/>
      <c r="N2615" s="34"/>
      <c r="AB2615" s="25"/>
      <c r="AC2615" s="25"/>
      <c r="AD2615" s="25"/>
      <c r="AE2615" s="25"/>
    </row>
    <row r="2616" spans="13:31" x14ac:dyDescent="0.2">
      <c r="M2616" s="34"/>
      <c r="N2616" s="34"/>
      <c r="AB2616" s="25"/>
      <c r="AC2616" s="25"/>
      <c r="AD2616" s="25"/>
      <c r="AE2616" s="25"/>
    </row>
    <row r="2617" spans="13:31" x14ac:dyDescent="0.2">
      <c r="M2617" s="34"/>
      <c r="N2617" s="34"/>
      <c r="AB2617" s="25"/>
      <c r="AC2617" s="25"/>
      <c r="AD2617" s="25"/>
      <c r="AE2617" s="25"/>
    </row>
    <row r="2618" spans="13:31" x14ac:dyDescent="0.2">
      <c r="M2618" s="34"/>
      <c r="N2618" s="34"/>
      <c r="AB2618" s="25"/>
      <c r="AC2618" s="25"/>
      <c r="AD2618" s="25"/>
      <c r="AE2618" s="25"/>
    </row>
    <row r="2619" spans="13:31" x14ac:dyDescent="0.2">
      <c r="M2619" s="34"/>
      <c r="N2619" s="34"/>
      <c r="AB2619" s="25"/>
      <c r="AC2619" s="25"/>
      <c r="AD2619" s="25"/>
      <c r="AE2619" s="25"/>
    </row>
    <row r="2620" spans="13:31" x14ac:dyDescent="0.2">
      <c r="M2620" s="34"/>
      <c r="N2620" s="34"/>
      <c r="AB2620" s="25"/>
      <c r="AC2620" s="25"/>
      <c r="AD2620" s="25"/>
      <c r="AE2620" s="25"/>
    </row>
    <row r="2621" spans="13:31" x14ac:dyDescent="0.2">
      <c r="M2621" s="34"/>
      <c r="N2621" s="34"/>
      <c r="AB2621" s="25"/>
      <c r="AC2621" s="25"/>
      <c r="AD2621" s="25"/>
      <c r="AE2621" s="25"/>
    </row>
    <row r="2622" spans="13:31" x14ac:dyDescent="0.2">
      <c r="M2622" s="34"/>
      <c r="N2622" s="34"/>
      <c r="AB2622" s="25"/>
      <c r="AC2622" s="25"/>
      <c r="AD2622" s="25"/>
      <c r="AE2622" s="25"/>
    </row>
    <row r="2623" spans="13:31" x14ac:dyDescent="0.2">
      <c r="M2623" s="34"/>
      <c r="N2623" s="34"/>
      <c r="AB2623" s="25"/>
      <c r="AC2623" s="25"/>
      <c r="AD2623" s="25"/>
      <c r="AE2623" s="25"/>
    </row>
    <row r="2624" spans="13:31" x14ac:dyDescent="0.2">
      <c r="M2624" s="34"/>
      <c r="N2624" s="34"/>
      <c r="AB2624" s="25"/>
      <c r="AC2624" s="25"/>
      <c r="AD2624" s="25"/>
      <c r="AE2624" s="25"/>
    </row>
    <row r="2625" spans="13:31" x14ac:dyDescent="0.2">
      <c r="M2625" s="34"/>
      <c r="N2625" s="34"/>
      <c r="AB2625" s="25"/>
      <c r="AC2625" s="25"/>
      <c r="AD2625" s="25"/>
      <c r="AE2625" s="25"/>
    </row>
    <row r="2626" spans="13:31" x14ac:dyDescent="0.2">
      <c r="M2626" s="34"/>
      <c r="N2626" s="34"/>
      <c r="AB2626" s="25"/>
      <c r="AC2626" s="25"/>
      <c r="AD2626" s="25"/>
      <c r="AE2626" s="25"/>
    </row>
    <row r="2627" spans="13:31" x14ac:dyDescent="0.2">
      <c r="M2627" s="34"/>
      <c r="N2627" s="34"/>
      <c r="AB2627" s="25"/>
      <c r="AC2627" s="25"/>
      <c r="AD2627" s="25"/>
      <c r="AE2627" s="25"/>
    </row>
    <row r="2628" spans="13:31" x14ac:dyDescent="0.2">
      <c r="M2628" s="34"/>
      <c r="N2628" s="34"/>
      <c r="AB2628" s="25"/>
      <c r="AC2628" s="25"/>
      <c r="AD2628" s="25"/>
      <c r="AE2628" s="25"/>
    </row>
    <row r="2629" spans="13:31" x14ac:dyDescent="0.2">
      <c r="M2629" s="34"/>
      <c r="N2629" s="34"/>
      <c r="AB2629" s="25"/>
      <c r="AC2629" s="25"/>
      <c r="AD2629" s="25"/>
      <c r="AE2629" s="25"/>
    </row>
    <row r="2630" spans="13:31" x14ac:dyDescent="0.2">
      <c r="M2630" s="34"/>
      <c r="N2630" s="34"/>
      <c r="AB2630" s="25"/>
      <c r="AC2630" s="25"/>
      <c r="AD2630" s="25"/>
      <c r="AE2630" s="25"/>
    </row>
    <row r="2631" spans="13:31" x14ac:dyDescent="0.2">
      <c r="M2631" s="34"/>
      <c r="N2631" s="34"/>
      <c r="AB2631" s="25"/>
      <c r="AC2631" s="25"/>
      <c r="AD2631" s="25"/>
      <c r="AE2631" s="25"/>
    </row>
    <row r="2632" spans="13:31" x14ac:dyDescent="0.2">
      <c r="M2632" s="34"/>
      <c r="N2632" s="34"/>
      <c r="AB2632" s="25"/>
      <c r="AC2632" s="25"/>
      <c r="AD2632" s="25"/>
      <c r="AE2632" s="25"/>
    </row>
    <row r="2633" spans="13:31" x14ac:dyDescent="0.2">
      <c r="M2633" s="34"/>
      <c r="N2633" s="34"/>
      <c r="AB2633" s="25"/>
      <c r="AC2633" s="25"/>
      <c r="AD2633" s="25"/>
      <c r="AE2633" s="25"/>
    </row>
    <row r="2634" spans="13:31" x14ac:dyDescent="0.2">
      <c r="M2634" s="34"/>
      <c r="N2634" s="34"/>
      <c r="AB2634" s="25"/>
      <c r="AC2634" s="25"/>
      <c r="AD2634" s="25"/>
      <c r="AE2634" s="25"/>
    </row>
    <row r="2635" spans="13:31" x14ac:dyDescent="0.2">
      <c r="M2635" s="34"/>
      <c r="N2635" s="34"/>
      <c r="AB2635" s="25"/>
      <c r="AC2635" s="25"/>
      <c r="AD2635" s="25"/>
      <c r="AE2635" s="25"/>
    </row>
    <row r="2636" spans="13:31" x14ac:dyDescent="0.2">
      <c r="M2636" s="34"/>
      <c r="N2636" s="34"/>
      <c r="AB2636" s="25"/>
      <c r="AC2636" s="25"/>
      <c r="AD2636" s="25"/>
      <c r="AE2636" s="25"/>
    </row>
    <row r="2637" spans="13:31" x14ac:dyDescent="0.2">
      <c r="M2637" s="34"/>
      <c r="N2637" s="34"/>
      <c r="AB2637" s="25"/>
      <c r="AC2637" s="25"/>
      <c r="AD2637" s="25"/>
      <c r="AE2637" s="25"/>
    </row>
    <row r="2638" spans="13:31" x14ac:dyDescent="0.2">
      <c r="M2638" s="34"/>
      <c r="N2638" s="34"/>
      <c r="AB2638" s="25"/>
      <c r="AC2638" s="25"/>
      <c r="AD2638" s="25"/>
      <c r="AE2638" s="25"/>
    </row>
    <row r="2639" spans="13:31" x14ac:dyDescent="0.2">
      <c r="M2639" s="34"/>
      <c r="N2639" s="34"/>
      <c r="AB2639" s="25"/>
      <c r="AC2639" s="25"/>
      <c r="AD2639" s="25"/>
      <c r="AE2639" s="25"/>
    </row>
    <row r="2640" spans="13:31" x14ac:dyDescent="0.2">
      <c r="M2640" s="34"/>
      <c r="N2640" s="34"/>
      <c r="AB2640" s="25"/>
      <c r="AC2640" s="25"/>
      <c r="AD2640" s="25"/>
      <c r="AE2640" s="25"/>
    </row>
    <row r="2641" spans="13:31" x14ac:dyDescent="0.2">
      <c r="M2641" s="34"/>
      <c r="N2641" s="34"/>
      <c r="AB2641" s="25"/>
      <c r="AC2641" s="25"/>
      <c r="AD2641" s="25"/>
      <c r="AE2641" s="25"/>
    </row>
    <row r="2642" spans="13:31" x14ac:dyDescent="0.2">
      <c r="M2642" s="34"/>
      <c r="N2642" s="34"/>
      <c r="AB2642" s="25"/>
      <c r="AC2642" s="25"/>
      <c r="AD2642" s="25"/>
      <c r="AE2642" s="25"/>
    </row>
    <row r="2643" spans="13:31" x14ac:dyDescent="0.2">
      <c r="M2643" s="34"/>
      <c r="N2643" s="34"/>
      <c r="AB2643" s="25"/>
      <c r="AC2643" s="25"/>
      <c r="AD2643" s="25"/>
      <c r="AE2643" s="25"/>
    </row>
    <row r="2644" spans="13:31" x14ac:dyDescent="0.2">
      <c r="M2644" s="34"/>
      <c r="N2644" s="34"/>
      <c r="AB2644" s="25"/>
      <c r="AC2644" s="25"/>
      <c r="AD2644" s="25"/>
      <c r="AE2644" s="25"/>
    </row>
    <row r="2645" spans="13:31" x14ac:dyDescent="0.2">
      <c r="M2645" s="34"/>
      <c r="N2645" s="34"/>
      <c r="AB2645" s="25"/>
      <c r="AC2645" s="25"/>
      <c r="AD2645" s="25"/>
      <c r="AE2645" s="25"/>
    </row>
    <row r="2646" spans="13:31" x14ac:dyDescent="0.2">
      <c r="M2646" s="34"/>
      <c r="N2646" s="34"/>
      <c r="AB2646" s="25"/>
      <c r="AC2646" s="25"/>
      <c r="AD2646" s="25"/>
      <c r="AE2646" s="25"/>
    </row>
    <row r="2647" spans="13:31" x14ac:dyDescent="0.2">
      <c r="M2647" s="34"/>
      <c r="N2647" s="34"/>
      <c r="AB2647" s="25"/>
      <c r="AC2647" s="25"/>
      <c r="AD2647" s="25"/>
      <c r="AE2647" s="25"/>
    </row>
    <row r="2648" spans="13:31" x14ac:dyDescent="0.2">
      <c r="M2648" s="34"/>
      <c r="N2648" s="34"/>
      <c r="AB2648" s="25"/>
      <c r="AC2648" s="25"/>
      <c r="AD2648" s="25"/>
      <c r="AE2648" s="25"/>
    </row>
    <row r="2649" spans="13:31" x14ac:dyDescent="0.2">
      <c r="M2649" s="34"/>
      <c r="N2649" s="34"/>
      <c r="AB2649" s="25"/>
      <c r="AC2649" s="25"/>
      <c r="AD2649" s="25"/>
      <c r="AE2649" s="25"/>
    </row>
    <row r="2650" spans="13:31" x14ac:dyDescent="0.2">
      <c r="M2650" s="34"/>
      <c r="N2650" s="34"/>
      <c r="AB2650" s="25"/>
      <c r="AC2650" s="25"/>
      <c r="AD2650" s="25"/>
      <c r="AE2650" s="25"/>
    </row>
    <row r="2651" spans="13:31" x14ac:dyDescent="0.2">
      <c r="M2651" s="34"/>
      <c r="N2651" s="34"/>
      <c r="AB2651" s="25"/>
      <c r="AC2651" s="25"/>
      <c r="AD2651" s="25"/>
      <c r="AE2651" s="25"/>
    </row>
    <row r="2652" spans="13:31" x14ac:dyDescent="0.2">
      <c r="M2652" s="34"/>
      <c r="N2652" s="34"/>
      <c r="AB2652" s="25"/>
      <c r="AC2652" s="25"/>
      <c r="AD2652" s="25"/>
      <c r="AE2652" s="25"/>
    </row>
    <row r="2653" spans="13:31" x14ac:dyDescent="0.2">
      <c r="M2653" s="34"/>
      <c r="N2653" s="34"/>
      <c r="AB2653" s="25"/>
      <c r="AC2653" s="25"/>
      <c r="AD2653" s="25"/>
      <c r="AE2653" s="25"/>
    </row>
    <row r="2654" spans="13:31" x14ac:dyDescent="0.2">
      <c r="M2654" s="34"/>
      <c r="N2654" s="34"/>
      <c r="AB2654" s="25"/>
      <c r="AC2654" s="25"/>
      <c r="AD2654" s="25"/>
      <c r="AE2654" s="25"/>
    </row>
    <row r="2655" spans="13:31" x14ac:dyDescent="0.2">
      <c r="M2655" s="34"/>
      <c r="N2655" s="34"/>
      <c r="AB2655" s="25"/>
      <c r="AC2655" s="25"/>
      <c r="AD2655" s="25"/>
      <c r="AE2655" s="25"/>
    </row>
    <row r="2656" spans="13:31" x14ac:dyDescent="0.2">
      <c r="M2656" s="34"/>
      <c r="N2656" s="34"/>
      <c r="AB2656" s="25"/>
      <c r="AC2656" s="25"/>
      <c r="AD2656" s="25"/>
      <c r="AE2656" s="25"/>
    </row>
    <row r="2657" spans="13:31" x14ac:dyDescent="0.2">
      <c r="M2657" s="34"/>
      <c r="N2657" s="34"/>
      <c r="AB2657" s="25"/>
      <c r="AC2657" s="25"/>
      <c r="AD2657" s="25"/>
      <c r="AE2657" s="25"/>
    </row>
    <row r="2658" spans="13:31" x14ac:dyDescent="0.2">
      <c r="M2658" s="34"/>
      <c r="N2658" s="34"/>
      <c r="AB2658" s="25"/>
      <c r="AC2658" s="25"/>
      <c r="AD2658" s="25"/>
      <c r="AE2658" s="25"/>
    </row>
    <row r="2659" spans="13:31" x14ac:dyDescent="0.2">
      <c r="M2659" s="34"/>
      <c r="N2659" s="34"/>
      <c r="AB2659" s="25"/>
      <c r="AC2659" s="25"/>
      <c r="AD2659" s="25"/>
      <c r="AE2659" s="25"/>
    </row>
    <row r="2660" spans="13:31" x14ac:dyDescent="0.2">
      <c r="M2660" s="34"/>
      <c r="N2660" s="34"/>
      <c r="AB2660" s="25"/>
      <c r="AC2660" s="25"/>
      <c r="AD2660" s="25"/>
      <c r="AE2660" s="25"/>
    </row>
    <row r="2661" spans="13:31" x14ac:dyDescent="0.2">
      <c r="M2661" s="34"/>
      <c r="N2661" s="34"/>
      <c r="AB2661" s="25"/>
      <c r="AC2661" s="25"/>
      <c r="AD2661" s="25"/>
      <c r="AE2661" s="25"/>
    </row>
    <row r="2662" spans="13:31" x14ac:dyDescent="0.2">
      <c r="M2662" s="34"/>
      <c r="N2662" s="34"/>
      <c r="AB2662" s="25"/>
      <c r="AC2662" s="25"/>
      <c r="AD2662" s="25"/>
      <c r="AE2662" s="25"/>
    </row>
    <row r="2663" spans="13:31" x14ac:dyDescent="0.2">
      <c r="M2663" s="34"/>
      <c r="N2663" s="34"/>
      <c r="AB2663" s="25"/>
      <c r="AC2663" s="25"/>
      <c r="AD2663" s="25"/>
      <c r="AE2663" s="25"/>
    </row>
    <row r="2664" spans="13:31" x14ac:dyDescent="0.2">
      <c r="M2664" s="34"/>
      <c r="N2664" s="34"/>
      <c r="AB2664" s="25"/>
      <c r="AC2664" s="25"/>
      <c r="AD2664" s="25"/>
      <c r="AE2664" s="25"/>
    </row>
    <row r="2665" spans="13:31" x14ac:dyDescent="0.2">
      <c r="M2665" s="34"/>
      <c r="N2665" s="34"/>
      <c r="AB2665" s="25"/>
      <c r="AC2665" s="25"/>
      <c r="AD2665" s="25"/>
      <c r="AE2665" s="25"/>
    </row>
    <row r="2666" spans="13:31" x14ac:dyDescent="0.2">
      <c r="M2666" s="34"/>
      <c r="N2666" s="34"/>
      <c r="AB2666" s="25"/>
      <c r="AC2666" s="25"/>
      <c r="AD2666" s="25"/>
      <c r="AE2666" s="25"/>
    </row>
    <row r="2667" spans="13:31" x14ac:dyDescent="0.2">
      <c r="M2667" s="34"/>
      <c r="N2667" s="34"/>
      <c r="AB2667" s="25"/>
      <c r="AC2667" s="25"/>
      <c r="AD2667" s="25"/>
      <c r="AE2667" s="25"/>
    </row>
    <row r="2668" spans="13:31" x14ac:dyDescent="0.2">
      <c r="M2668" s="34"/>
      <c r="N2668" s="34"/>
      <c r="AB2668" s="25"/>
      <c r="AC2668" s="25"/>
      <c r="AD2668" s="25"/>
      <c r="AE2668" s="25"/>
    </row>
    <row r="2669" spans="13:31" x14ac:dyDescent="0.2">
      <c r="M2669" s="34"/>
      <c r="N2669" s="34"/>
      <c r="AB2669" s="25"/>
      <c r="AC2669" s="25"/>
      <c r="AD2669" s="25"/>
      <c r="AE2669" s="25"/>
    </row>
    <row r="2670" spans="13:31" x14ac:dyDescent="0.2">
      <c r="M2670" s="34"/>
      <c r="N2670" s="34"/>
      <c r="AB2670" s="25"/>
      <c r="AC2670" s="25"/>
      <c r="AD2670" s="25"/>
      <c r="AE2670" s="25"/>
    </row>
    <row r="2671" spans="13:31" x14ac:dyDescent="0.2">
      <c r="M2671" s="34"/>
      <c r="N2671" s="34"/>
      <c r="AB2671" s="25"/>
      <c r="AC2671" s="25"/>
      <c r="AD2671" s="25"/>
      <c r="AE2671" s="25"/>
    </row>
    <row r="2672" spans="13:31" x14ac:dyDescent="0.2">
      <c r="M2672" s="34"/>
      <c r="N2672" s="34"/>
      <c r="AB2672" s="25"/>
      <c r="AC2672" s="25"/>
      <c r="AD2672" s="25"/>
      <c r="AE2672" s="25"/>
    </row>
    <row r="2673" spans="13:31" x14ac:dyDescent="0.2">
      <c r="M2673" s="34"/>
      <c r="N2673" s="34"/>
      <c r="AB2673" s="25"/>
      <c r="AC2673" s="25"/>
      <c r="AD2673" s="25"/>
      <c r="AE2673" s="25"/>
    </row>
    <row r="2674" spans="13:31" x14ac:dyDescent="0.2">
      <c r="M2674" s="34"/>
      <c r="N2674" s="34"/>
      <c r="AB2674" s="25"/>
      <c r="AC2674" s="25"/>
      <c r="AD2674" s="25"/>
      <c r="AE2674" s="25"/>
    </row>
    <row r="2675" spans="13:31" x14ac:dyDescent="0.2">
      <c r="M2675" s="34"/>
      <c r="N2675" s="34"/>
      <c r="AB2675" s="25"/>
      <c r="AC2675" s="25"/>
      <c r="AD2675" s="25"/>
      <c r="AE2675" s="25"/>
    </row>
    <row r="2676" spans="13:31" x14ac:dyDescent="0.2">
      <c r="M2676" s="34"/>
      <c r="N2676" s="34"/>
      <c r="AB2676" s="25"/>
      <c r="AC2676" s="25"/>
      <c r="AD2676" s="25"/>
      <c r="AE2676" s="25"/>
    </row>
    <row r="2677" spans="13:31" x14ac:dyDescent="0.2">
      <c r="M2677" s="34"/>
      <c r="N2677" s="34"/>
      <c r="AB2677" s="25"/>
      <c r="AC2677" s="25"/>
      <c r="AD2677" s="25"/>
      <c r="AE2677" s="25"/>
    </row>
    <row r="2678" spans="13:31" x14ac:dyDescent="0.2">
      <c r="M2678" s="34"/>
      <c r="N2678" s="34"/>
      <c r="AB2678" s="25"/>
      <c r="AC2678" s="25"/>
      <c r="AD2678" s="25"/>
      <c r="AE2678" s="25"/>
    </row>
    <row r="2679" spans="13:31" x14ac:dyDescent="0.2">
      <c r="M2679" s="34"/>
      <c r="N2679" s="34"/>
      <c r="AB2679" s="25"/>
      <c r="AC2679" s="25"/>
      <c r="AD2679" s="25"/>
      <c r="AE2679" s="25"/>
    </row>
    <row r="2680" spans="13:31" x14ac:dyDescent="0.2">
      <c r="M2680" s="34"/>
      <c r="N2680" s="34"/>
      <c r="AB2680" s="25"/>
      <c r="AC2680" s="25"/>
      <c r="AD2680" s="25"/>
      <c r="AE2680" s="25"/>
    </row>
    <row r="2681" spans="13:31" x14ac:dyDescent="0.2">
      <c r="M2681" s="34"/>
      <c r="N2681" s="34"/>
      <c r="AB2681" s="25"/>
      <c r="AC2681" s="25"/>
      <c r="AD2681" s="25"/>
      <c r="AE2681" s="25"/>
    </row>
    <row r="2682" spans="13:31" x14ac:dyDescent="0.2">
      <c r="M2682" s="34"/>
      <c r="N2682" s="34"/>
      <c r="AB2682" s="25"/>
      <c r="AC2682" s="25"/>
      <c r="AD2682" s="25"/>
      <c r="AE2682" s="25"/>
    </row>
    <row r="2683" spans="13:31" x14ac:dyDescent="0.2">
      <c r="M2683" s="34"/>
      <c r="N2683" s="34"/>
      <c r="AB2683" s="25"/>
      <c r="AC2683" s="25"/>
      <c r="AD2683" s="25"/>
      <c r="AE2683" s="25"/>
    </row>
    <row r="2684" spans="13:31" x14ac:dyDescent="0.2">
      <c r="M2684" s="34"/>
      <c r="N2684" s="34"/>
      <c r="AB2684" s="25"/>
      <c r="AC2684" s="25"/>
      <c r="AD2684" s="25"/>
      <c r="AE2684" s="25"/>
    </row>
    <row r="2685" spans="13:31" x14ac:dyDescent="0.2">
      <c r="M2685" s="34"/>
      <c r="N2685" s="34"/>
      <c r="AB2685" s="25"/>
      <c r="AC2685" s="25"/>
      <c r="AD2685" s="25"/>
      <c r="AE2685" s="25"/>
    </row>
    <row r="2686" spans="13:31" x14ac:dyDescent="0.2">
      <c r="M2686" s="34"/>
      <c r="N2686" s="34"/>
      <c r="AB2686" s="25"/>
      <c r="AC2686" s="25"/>
      <c r="AD2686" s="25"/>
      <c r="AE2686" s="25"/>
    </row>
    <row r="2687" spans="13:31" x14ac:dyDescent="0.2">
      <c r="M2687" s="34"/>
      <c r="N2687" s="34"/>
      <c r="AB2687" s="25"/>
      <c r="AC2687" s="25"/>
      <c r="AD2687" s="25"/>
      <c r="AE2687" s="25"/>
    </row>
    <row r="2688" spans="13:31" x14ac:dyDescent="0.2">
      <c r="M2688" s="34"/>
      <c r="N2688" s="34"/>
      <c r="AB2688" s="25"/>
      <c r="AC2688" s="25"/>
      <c r="AD2688" s="25"/>
      <c r="AE2688" s="25"/>
    </row>
    <row r="2689" spans="13:31" x14ac:dyDescent="0.2">
      <c r="M2689" s="34"/>
      <c r="N2689" s="34"/>
      <c r="AB2689" s="25"/>
      <c r="AC2689" s="25"/>
      <c r="AD2689" s="25"/>
      <c r="AE2689" s="25"/>
    </row>
    <row r="2690" spans="13:31" x14ac:dyDescent="0.2">
      <c r="M2690" s="34"/>
      <c r="N2690" s="34"/>
      <c r="AB2690" s="25"/>
      <c r="AC2690" s="25"/>
      <c r="AD2690" s="25"/>
      <c r="AE2690" s="25"/>
    </row>
    <row r="2691" spans="13:31" x14ac:dyDescent="0.2">
      <c r="M2691" s="34"/>
      <c r="N2691" s="34"/>
      <c r="AB2691" s="25"/>
      <c r="AC2691" s="25"/>
      <c r="AD2691" s="25"/>
      <c r="AE2691" s="25"/>
    </row>
    <row r="2692" spans="13:31" x14ac:dyDescent="0.2">
      <c r="M2692" s="34"/>
      <c r="N2692" s="34"/>
      <c r="AB2692" s="25"/>
      <c r="AC2692" s="25"/>
      <c r="AD2692" s="25"/>
      <c r="AE2692" s="25"/>
    </row>
    <row r="2693" spans="13:31" x14ac:dyDescent="0.2">
      <c r="M2693" s="34"/>
      <c r="N2693" s="34"/>
      <c r="AB2693" s="25"/>
      <c r="AC2693" s="25"/>
      <c r="AD2693" s="25"/>
      <c r="AE2693" s="25"/>
    </row>
    <row r="2694" spans="13:31" x14ac:dyDescent="0.2">
      <c r="M2694" s="34"/>
      <c r="N2694" s="34"/>
      <c r="AB2694" s="25"/>
      <c r="AC2694" s="25"/>
      <c r="AD2694" s="25"/>
      <c r="AE2694" s="25"/>
    </row>
    <row r="2695" spans="13:31" x14ac:dyDescent="0.2">
      <c r="M2695" s="34"/>
      <c r="N2695" s="34"/>
      <c r="AB2695" s="25"/>
      <c r="AC2695" s="25"/>
      <c r="AD2695" s="25"/>
      <c r="AE2695" s="25"/>
    </row>
    <row r="2696" spans="13:31" x14ac:dyDescent="0.2">
      <c r="M2696" s="34"/>
      <c r="N2696" s="34"/>
      <c r="AB2696" s="25"/>
      <c r="AC2696" s="25"/>
      <c r="AD2696" s="25"/>
      <c r="AE2696" s="25"/>
    </row>
    <row r="2697" spans="13:31" x14ac:dyDescent="0.2">
      <c r="M2697" s="34"/>
      <c r="N2697" s="34"/>
      <c r="AB2697" s="25"/>
      <c r="AC2697" s="25"/>
      <c r="AD2697" s="25"/>
      <c r="AE2697" s="25"/>
    </row>
    <row r="2698" spans="13:31" x14ac:dyDescent="0.2">
      <c r="M2698" s="34"/>
      <c r="N2698" s="34"/>
      <c r="AB2698" s="25"/>
      <c r="AC2698" s="25"/>
      <c r="AD2698" s="25"/>
      <c r="AE2698" s="25"/>
    </row>
    <row r="2699" spans="13:31" x14ac:dyDescent="0.2">
      <c r="M2699" s="34"/>
      <c r="N2699" s="34"/>
      <c r="AB2699" s="25"/>
      <c r="AC2699" s="25"/>
      <c r="AD2699" s="25"/>
      <c r="AE2699" s="25"/>
    </row>
    <row r="2700" spans="13:31" x14ac:dyDescent="0.2">
      <c r="M2700" s="34"/>
      <c r="N2700" s="34"/>
      <c r="AB2700" s="25"/>
      <c r="AC2700" s="25"/>
      <c r="AD2700" s="25"/>
      <c r="AE2700" s="25"/>
    </row>
    <row r="2701" spans="13:31" x14ac:dyDescent="0.2">
      <c r="M2701" s="34"/>
      <c r="N2701" s="34"/>
      <c r="AB2701" s="25"/>
      <c r="AC2701" s="25"/>
      <c r="AD2701" s="25"/>
      <c r="AE2701" s="25"/>
    </row>
    <row r="2702" spans="13:31" x14ac:dyDescent="0.2">
      <c r="M2702" s="34"/>
      <c r="N2702" s="34"/>
      <c r="AB2702" s="25"/>
      <c r="AC2702" s="25"/>
      <c r="AD2702" s="25"/>
      <c r="AE2702" s="25"/>
    </row>
    <row r="2703" spans="13:31" x14ac:dyDescent="0.2">
      <c r="M2703" s="34"/>
      <c r="N2703" s="34"/>
      <c r="AB2703" s="25"/>
      <c r="AC2703" s="25"/>
      <c r="AD2703" s="25"/>
      <c r="AE2703" s="25"/>
    </row>
    <row r="2704" spans="13:31" x14ac:dyDescent="0.2">
      <c r="M2704" s="34"/>
      <c r="N2704" s="34"/>
      <c r="AB2704" s="25"/>
      <c r="AC2704" s="25"/>
      <c r="AD2704" s="25"/>
      <c r="AE2704" s="25"/>
    </row>
    <row r="2705" spans="13:31" x14ac:dyDescent="0.2">
      <c r="M2705" s="34"/>
      <c r="N2705" s="34"/>
      <c r="AB2705" s="25"/>
      <c r="AC2705" s="25"/>
      <c r="AD2705" s="25"/>
      <c r="AE2705" s="25"/>
    </row>
    <row r="2706" spans="13:31" x14ac:dyDescent="0.2">
      <c r="M2706" s="34"/>
      <c r="N2706" s="34"/>
      <c r="AB2706" s="25"/>
      <c r="AC2706" s="25"/>
      <c r="AD2706" s="25"/>
      <c r="AE2706" s="25"/>
    </row>
    <row r="2707" spans="13:31" x14ac:dyDescent="0.2">
      <c r="M2707" s="34"/>
      <c r="N2707" s="34"/>
      <c r="AB2707" s="25"/>
      <c r="AC2707" s="25"/>
      <c r="AD2707" s="25"/>
      <c r="AE2707" s="25"/>
    </row>
    <row r="2708" spans="13:31" x14ac:dyDescent="0.2">
      <c r="M2708" s="34"/>
      <c r="N2708" s="34"/>
      <c r="AB2708" s="25"/>
      <c r="AC2708" s="25"/>
      <c r="AD2708" s="25"/>
      <c r="AE2708" s="25"/>
    </row>
    <row r="2709" spans="13:31" x14ac:dyDescent="0.2">
      <c r="M2709" s="34"/>
      <c r="N2709" s="34"/>
      <c r="AB2709" s="25"/>
      <c r="AC2709" s="25"/>
      <c r="AD2709" s="25"/>
      <c r="AE2709" s="25"/>
    </row>
    <row r="2710" spans="13:31" x14ac:dyDescent="0.2">
      <c r="M2710" s="34"/>
      <c r="N2710" s="34"/>
      <c r="AB2710" s="25"/>
      <c r="AC2710" s="25"/>
      <c r="AD2710" s="25"/>
      <c r="AE2710" s="25"/>
    </row>
    <row r="2711" spans="13:31" x14ac:dyDescent="0.2">
      <c r="M2711" s="34"/>
      <c r="N2711" s="34"/>
      <c r="AB2711" s="25"/>
      <c r="AC2711" s="25"/>
      <c r="AD2711" s="25"/>
      <c r="AE2711" s="25"/>
    </row>
    <row r="2712" spans="13:31" x14ac:dyDescent="0.2">
      <c r="M2712" s="34"/>
      <c r="N2712" s="34"/>
      <c r="AB2712" s="25"/>
      <c r="AC2712" s="25"/>
      <c r="AD2712" s="25"/>
      <c r="AE2712" s="25"/>
    </row>
    <row r="2713" spans="13:31" x14ac:dyDescent="0.2">
      <c r="M2713" s="34"/>
      <c r="N2713" s="34"/>
      <c r="AB2713" s="25"/>
      <c r="AC2713" s="25"/>
      <c r="AD2713" s="25"/>
      <c r="AE2713" s="25"/>
    </row>
    <row r="2714" spans="13:31" x14ac:dyDescent="0.2">
      <c r="M2714" s="34"/>
      <c r="N2714" s="34"/>
      <c r="AB2714" s="25"/>
      <c r="AC2714" s="25"/>
      <c r="AD2714" s="25"/>
      <c r="AE2714" s="25"/>
    </row>
    <row r="2715" spans="13:31" x14ac:dyDescent="0.2">
      <c r="M2715" s="34"/>
      <c r="N2715" s="34"/>
      <c r="AB2715" s="25"/>
      <c r="AC2715" s="25"/>
      <c r="AD2715" s="25"/>
      <c r="AE2715" s="25"/>
    </row>
    <row r="2716" spans="13:31" x14ac:dyDescent="0.2">
      <c r="M2716" s="34"/>
      <c r="N2716" s="34"/>
      <c r="AB2716" s="25"/>
      <c r="AC2716" s="25"/>
      <c r="AD2716" s="25"/>
      <c r="AE2716" s="25"/>
    </row>
    <row r="2717" spans="13:31" x14ac:dyDescent="0.2">
      <c r="M2717" s="34"/>
      <c r="N2717" s="34"/>
      <c r="AB2717" s="25"/>
      <c r="AC2717" s="25"/>
      <c r="AD2717" s="25"/>
      <c r="AE2717" s="25"/>
    </row>
    <row r="2718" spans="13:31" x14ac:dyDescent="0.2">
      <c r="M2718" s="34"/>
      <c r="N2718" s="34"/>
      <c r="AB2718" s="25"/>
      <c r="AC2718" s="25"/>
      <c r="AD2718" s="25"/>
      <c r="AE2718" s="25"/>
    </row>
    <row r="2719" spans="13:31" x14ac:dyDescent="0.2">
      <c r="M2719" s="34"/>
      <c r="N2719" s="34"/>
      <c r="AB2719" s="25"/>
      <c r="AC2719" s="25"/>
      <c r="AD2719" s="25"/>
      <c r="AE2719" s="25"/>
    </row>
    <row r="2720" spans="13:31" x14ac:dyDescent="0.2">
      <c r="M2720" s="34"/>
      <c r="N2720" s="34"/>
      <c r="AB2720" s="25"/>
      <c r="AC2720" s="25"/>
      <c r="AD2720" s="25"/>
      <c r="AE2720" s="25"/>
    </row>
    <row r="2721" spans="13:31" x14ac:dyDescent="0.2">
      <c r="M2721" s="34"/>
      <c r="N2721" s="34"/>
      <c r="AB2721" s="25"/>
      <c r="AC2721" s="25"/>
      <c r="AD2721" s="25"/>
      <c r="AE2721" s="25"/>
    </row>
    <row r="2722" spans="13:31" x14ac:dyDescent="0.2">
      <c r="M2722" s="34"/>
      <c r="N2722" s="34"/>
      <c r="AB2722" s="25"/>
      <c r="AC2722" s="25"/>
      <c r="AD2722" s="25"/>
      <c r="AE2722" s="25"/>
    </row>
    <row r="2723" spans="13:31" x14ac:dyDescent="0.2">
      <c r="M2723" s="34"/>
      <c r="N2723" s="34"/>
      <c r="AB2723" s="25"/>
      <c r="AC2723" s="25"/>
      <c r="AD2723" s="25"/>
      <c r="AE2723" s="25"/>
    </row>
    <row r="2724" spans="13:31" x14ac:dyDescent="0.2">
      <c r="M2724" s="34"/>
      <c r="N2724" s="34"/>
      <c r="AB2724" s="25"/>
      <c r="AC2724" s="25"/>
      <c r="AD2724" s="25"/>
      <c r="AE2724" s="25"/>
    </row>
    <row r="2725" spans="13:31" x14ac:dyDescent="0.2">
      <c r="M2725" s="34"/>
      <c r="N2725" s="34"/>
      <c r="AB2725" s="25"/>
      <c r="AC2725" s="25"/>
      <c r="AD2725" s="25"/>
      <c r="AE2725" s="25"/>
    </row>
    <row r="2726" spans="13:31" x14ac:dyDescent="0.2">
      <c r="M2726" s="34"/>
      <c r="N2726" s="34"/>
      <c r="AB2726" s="25"/>
      <c r="AC2726" s="25"/>
      <c r="AD2726" s="25"/>
      <c r="AE2726" s="25"/>
    </row>
    <row r="2727" spans="13:31" x14ac:dyDescent="0.2">
      <c r="M2727" s="34"/>
      <c r="N2727" s="34"/>
      <c r="AB2727" s="25"/>
      <c r="AC2727" s="25"/>
      <c r="AD2727" s="25"/>
      <c r="AE2727" s="25"/>
    </row>
    <row r="2728" spans="13:31" x14ac:dyDescent="0.2">
      <c r="M2728" s="34"/>
      <c r="N2728" s="34"/>
      <c r="AB2728" s="25"/>
      <c r="AC2728" s="25"/>
      <c r="AD2728" s="25"/>
      <c r="AE2728" s="25"/>
    </row>
    <row r="2729" spans="13:31" x14ac:dyDescent="0.2">
      <c r="M2729" s="34"/>
      <c r="N2729" s="34"/>
      <c r="AB2729" s="25"/>
      <c r="AC2729" s="25"/>
      <c r="AD2729" s="25"/>
      <c r="AE2729" s="25"/>
    </row>
    <row r="2730" spans="13:31" x14ac:dyDescent="0.2">
      <c r="M2730" s="34"/>
      <c r="N2730" s="34"/>
      <c r="AB2730" s="25"/>
      <c r="AC2730" s="25"/>
      <c r="AD2730" s="25"/>
      <c r="AE2730" s="25"/>
    </row>
    <row r="2731" spans="13:31" x14ac:dyDescent="0.2">
      <c r="M2731" s="34"/>
      <c r="N2731" s="34"/>
      <c r="AB2731" s="25"/>
      <c r="AC2731" s="25"/>
      <c r="AD2731" s="25"/>
      <c r="AE2731" s="25"/>
    </row>
    <row r="2732" spans="13:31" x14ac:dyDescent="0.2">
      <c r="M2732" s="34"/>
      <c r="N2732" s="34"/>
      <c r="AB2732" s="25"/>
      <c r="AC2732" s="25"/>
      <c r="AD2732" s="25"/>
      <c r="AE2732" s="25"/>
    </row>
    <row r="2733" spans="13:31" x14ac:dyDescent="0.2">
      <c r="M2733" s="34"/>
      <c r="N2733" s="34"/>
      <c r="AB2733" s="25"/>
      <c r="AC2733" s="25"/>
      <c r="AD2733" s="25"/>
      <c r="AE2733" s="25"/>
    </row>
    <row r="2734" spans="13:31" x14ac:dyDescent="0.2">
      <c r="M2734" s="34"/>
      <c r="N2734" s="34"/>
      <c r="AB2734" s="25"/>
      <c r="AC2734" s="25"/>
      <c r="AD2734" s="25"/>
      <c r="AE2734" s="25"/>
    </row>
    <row r="2735" spans="13:31" x14ac:dyDescent="0.2">
      <c r="M2735" s="34"/>
      <c r="N2735" s="34"/>
      <c r="AB2735" s="25"/>
      <c r="AC2735" s="25"/>
      <c r="AD2735" s="25"/>
      <c r="AE2735" s="25"/>
    </row>
    <row r="2736" spans="13:31" x14ac:dyDescent="0.2">
      <c r="M2736" s="34"/>
      <c r="N2736" s="34"/>
      <c r="AB2736" s="25"/>
      <c r="AC2736" s="25"/>
      <c r="AD2736" s="25"/>
      <c r="AE2736" s="25"/>
    </row>
    <row r="2737" spans="13:31" x14ac:dyDescent="0.2">
      <c r="M2737" s="34"/>
      <c r="N2737" s="34"/>
      <c r="AB2737" s="25"/>
      <c r="AC2737" s="25"/>
      <c r="AD2737" s="25"/>
      <c r="AE2737" s="25"/>
    </row>
    <row r="2738" spans="13:31" x14ac:dyDescent="0.2">
      <c r="M2738" s="34"/>
      <c r="N2738" s="34"/>
      <c r="AB2738" s="25"/>
      <c r="AC2738" s="25"/>
      <c r="AD2738" s="25"/>
      <c r="AE2738" s="25"/>
    </row>
    <row r="2739" spans="13:31" x14ac:dyDescent="0.2">
      <c r="M2739" s="34"/>
      <c r="N2739" s="34"/>
      <c r="AB2739" s="25"/>
      <c r="AC2739" s="25"/>
      <c r="AD2739" s="25"/>
      <c r="AE2739" s="25"/>
    </row>
    <row r="2740" spans="13:31" x14ac:dyDescent="0.2">
      <c r="M2740" s="34"/>
      <c r="N2740" s="34"/>
      <c r="AB2740" s="25"/>
      <c r="AC2740" s="25"/>
      <c r="AD2740" s="25"/>
      <c r="AE2740" s="25"/>
    </row>
    <row r="2741" spans="13:31" x14ac:dyDescent="0.2">
      <c r="M2741" s="34"/>
      <c r="N2741" s="34"/>
      <c r="AB2741" s="25"/>
      <c r="AC2741" s="25"/>
      <c r="AD2741" s="25"/>
      <c r="AE2741" s="25"/>
    </row>
    <row r="2742" spans="13:31" x14ac:dyDescent="0.2">
      <c r="M2742" s="34"/>
      <c r="N2742" s="34"/>
      <c r="AB2742" s="25"/>
      <c r="AC2742" s="25"/>
      <c r="AD2742" s="25"/>
      <c r="AE2742" s="25"/>
    </row>
    <row r="2743" spans="13:31" x14ac:dyDescent="0.2">
      <c r="M2743" s="34"/>
      <c r="N2743" s="34"/>
      <c r="AB2743" s="25"/>
      <c r="AC2743" s="25"/>
      <c r="AD2743" s="25"/>
      <c r="AE2743" s="25"/>
    </row>
    <row r="2744" spans="13:31" x14ac:dyDescent="0.2">
      <c r="M2744" s="34"/>
      <c r="N2744" s="34"/>
      <c r="AB2744" s="25"/>
      <c r="AC2744" s="25"/>
      <c r="AD2744" s="25"/>
      <c r="AE2744" s="25"/>
    </row>
    <row r="2745" spans="13:31" x14ac:dyDescent="0.2">
      <c r="M2745" s="34"/>
      <c r="N2745" s="34"/>
      <c r="AB2745" s="25"/>
      <c r="AC2745" s="25"/>
      <c r="AD2745" s="25"/>
      <c r="AE2745" s="25"/>
    </row>
    <row r="2746" spans="13:31" x14ac:dyDescent="0.2">
      <c r="M2746" s="34"/>
      <c r="N2746" s="34"/>
      <c r="AB2746" s="25"/>
      <c r="AC2746" s="25"/>
      <c r="AD2746" s="25"/>
      <c r="AE2746" s="25"/>
    </row>
    <row r="2747" spans="13:31" x14ac:dyDescent="0.2">
      <c r="M2747" s="34"/>
      <c r="N2747" s="34"/>
      <c r="AB2747" s="25"/>
      <c r="AC2747" s="25"/>
      <c r="AD2747" s="25"/>
      <c r="AE2747" s="25"/>
    </row>
    <row r="2748" spans="13:31" x14ac:dyDescent="0.2">
      <c r="M2748" s="34"/>
      <c r="N2748" s="34"/>
      <c r="AB2748" s="25"/>
      <c r="AC2748" s="25"/>
      <c r="AD2748" s="25"/>
      <c r="AE2748" s="25"/>
    </row>
    <row r="2749" spans="13:31" x14ac:dyDescent="0.2">
      <c r="M2749" s="34"/>
      <c r="N2749" s="34"/>
      <c r="AB2749" s="25"/>
      <c r="AC2749" s="25"/>
      <c r="AD2749" s="25"/>
      <c r="AE2749" s="25"/>
    </row>
    <row r="2750" spans="13:31" x14ac:dyDescent="0.2">
      <c r="M2750" s="34"/>
      <c r="N2750" s="34"/>
      <c r="AB2750" s="25"/>
      <c r="AC2750" s="25"/>
      <c r="AD2750" s="25"/>
      <c r="AE2750" s="25"/>
    </row>
    <row r="2751" spans="13:31" x14ac:dyDescent="0.2">
      <c r="M2751" s="34"/>
      <c r="N2751" s="34"/>
      <c r="AB2751" s="25"/>
      <c r="AC2751" s="25"/>
      <c r="AD2751" s="25"/>
      <c r="AE2751" s="25"/>
    </row>
    <row r="2752" spans="13:31" x14ac:dyDescent="0.2">
      <c r="M2752" s="34"/>
      <c r="N2752" s="34"/>
      <c r="AB2752" s="25"/>
      <c r="AC2752" s="25"/>
      <c r="AD2752" s="25"/>
      <c r="AE2752" s="25"/>
    </row>
    <row r="2753" spans="13:31" x14ac:dyDescent="0.2">
      <c r="M2753" s="34"/>
      <c r="N2753" s="34"/>
      <c r="AB2753" s="25"/>
      <c r="AC2753" s="25"/>
      <c r="AD2753" s="25"/>
      <c r="AE2753" s="25"/>
    </row>
    <row r="2754" spans="13:31" x14ac:dyDescent="0.2">
      <c r="M2754" s="34"/>
      <c r="N2754" s="34"/>
      <c r="AB2754" s="25"/>
      <c r="AC2754" s="25"/>
      <c r="AD2754" s="25"/>
      <c r="AE2754" s="25"/>
    </row>
    <row r="2755" spans="13:31" x14ac:dyDescent="0.2">
      <c r="M2755" s="34"/>
      <c r="N2755" s="34"/>
      <c r="AB2755" s="25"/>
      <c r="AC2755" s="25"/>
      <c r="AD2755" s="25"/>
      <c r="AE2755" s="25"/>
    </row>
    <row r="2756" spans="13:31" x14ac:dyDescent="0.2">
      <c r="M2756" s="34"/>
      <c r="N2756" s="34"/>
      <c r="AB2756" s="25"/>
      <c r="AC2756" s="25"/>
      <c r="AD2756" s="25"/>
      <c r="AE2756" s="25"/>
    </row>
    <row r="2757" spans="13:31" x14ac:dyDescent="0.2">
      <c r="M2757" s="34"/>
      <c r="N2757" s="34"/>
      <c r="AB2757" s="25"/>
      <c r="AC2757" s="25"/>
      <c r="AD2757" s="25"/>
      <c r="AE2757" s="25"/>
    </row>
    <row r="2758" spans="13:31" x14ac:dyDescent="0.2">
      <c r="M2758" s="34"/>
      <c r="N2758" s="34"/>
      <c r="AB2758" s="25"/>
      <c r="AC2758" s="25"/>
      <c r="AD2758" s="25"/>
      <c r="AE2758" s="25"/>
    </row>
    <row r="2759" spans="13:31" x14ac:dyDescent="0.2">
      <c r="M2759" s="34"/>
      <c r="N2759" s="34"/>
      <c r="AB2759" s="25"/>
      <c r="AC2759" s="25"/>
      <c r="AD2759" s="25"/>
      <c r="AE2759" s="25"/>
    </row>
    <row r="2760" spans="13:31" x14ac:dyDescent="0.2">
      <c r="M2760" s="34"/>
      <c r="N2760" s="34"/>
      <c r="AB2760" s="25"/>
      <c r="AC2760" s="25"/>
      <c r="AD2760" s="25"/>
      <c r="AE2760" s="25"/>
    </row>
    <row r="2761" spans="13:31" x14ac:dyDescent="0.2">
      <c r="M2761" s="34"/>
      <c r="N2761" s="34"/>
      <c r="AB2761" s="25"/>
      <c r="AC2761" s="25"/>
      <c r="AD2761" s="25"/>
      <c r="AE2761" s="25"/>
    </row>
    <row r="2762" spans="13:31" x14ac:dyDescent="0.2">
      <c r="M2762" s="34"/>
      <c r="N2762" s="34"/>
      <c r="AB2762" s="25"/>
      <c r="AC2762" s="25"/>
      <c r="AD2762" s="25"/>
      <c r="AE2762" s="25"/>
    </row>
    <row r="2763" spans="13:31" x14ac:dyDescent="0.2">
      <c r="M2763" s="34"/>
      <c r="N2763" s="34"/>
      <c r="AB2763" s="25"/>
      <c r="AC2763" s="25"/>
      <c r="AD2763" s="25"/>
      <c r="AE2763" s="25"/>
    </row>
    <row r="2764" spans="13:31" x14ac:dyDescent="0.2">
      <c r="M2764" s="34"/>
      <c r="N2764" s="34"/>
      <c r="AB2764" s="25"/>
      <c r="AC2764" s="25"/>
      <c r="AD2764" s="25"/>
      <c r="AE2764" s="25"/>
    </row>
    <row r="2765" spans="13:31" x14ac:dyDescent="0.2">
      <c r="M2765" s="34"/>
      <c r="N2765" s="34"/>
      <c r="AB2765" s="25"/>
      <c r="AC2765" s="25"/>
      <c r="AD2765" s="25"/>
      <c r="AE2765" s="25"/>
    </row>
    <row r="2766" spans="13:31" x14ac:dyDescent="0.2">
      <c r="M2766" s="34"/>
      <c r="N2766" s="34"/>
      <c r="AB2766" s="25"/>
      <c r="AC2766" s="25"/>
      <c r="AD2766" s="25"/>
      <c r="AE2766" s="25"/>
    </row>
    <row r="2767" spans="13:31" x14ac:dyDescent="0.2">
      <c r="M2767" s="34"/>
      <c r="N2767" s="34"/>
      <c r="AB2767" s="25"/>
      <c r="AC2767" s="25"/>
      <c r="AD2767" s="25"/>
      <c r="AE2767" s="25"/>
    </row>
    <row r="2768" spans="13:31" x14ac:dyDescent="0.2">
      <c r="M2768" s="34"/>
      <c r="N2768" s="34"/>
      <c r="AB2768" s="25"/>
      <c r="AC2768" s="25"/>
      <c r="AD2768" s="25"/>
      <c r="AE2768" s="25"/>
    </row>
    <row r="2769" spans="13:31" x14ac:dyDescent="0.2">
      <c r="M2769" s="34"/>
      <c r="N2769" s="34"/>
      <c r="AB2769" s="25"/>
      <c r="AC2769" s="25"/>
      <c r="AD2769" s="25"/>
      <c r="AE2769" s="25"/>
    </row>
    <row r="2770" spans="13:31" x14ac:dyDescent="0.2">
      <c r="M2770" s="34"/>
      <c r="N2770" s="34"/>
      <c r="AB2770" s="25"/>
      <c r="AC2770" s="25"/>
      <c r="AD2770" s="25"/>
      <c r="AE2770" s="25"/>
    </row>
    <row r="2771" spans="13:31" x14ac:dyDescent="0.2">
      <c r="M2771" s="34"/>
      <c r="N2771" s="34"/>
      <c r="AB2771" s="25"/>
      <c r="AC2771" s="25"/>
      <c r="AD2771" s="25"/>
      <c r="AE2771" s="25"/>
    </row>
    <row r="2772" spans="13:31" x14ac:dyDescent="0.2">
      <c r="M2772" s="34"/>
      <c r="N2772" s="34"/>
      <c r="AB2772" s="25"/>
      <c r="AC2772" s="25"/>
      <c r="AD2772" s="25"/>
      <c r="AE2772" s="25"/>
    </row>
    <row r="2773" spans="13:31" x14ac:dyDescent="0.2">
      <c r="M2773" s="34"/>
      <c r="N2773" s="34"/>
      <c r="AB2773" s="25"/>
      <c r="AC2773" s="25"/>
      <c r="AD2773" s="25"/>
      <c r="AE2773" s="25"/>
    </row>
    <row r="2774" spans="13:31" x14ac:dyDescent="0.2">
      <c r="M2774" s="34"/>
      <c r="N2774" s="34"/>
      <c r="AB2774" s="25"/>
      <c r="AC2774" s="25"/>
      <c r="AD2774" s="25"/>
      <c r="AE2774" s="25"/>
    </row>
    <row r="2775" spans="13:31" x14ac:dyDescent="0.2">
      <c r="M2775" s="34"/>
      <c r="N2775" s="34"/>
      <c r="AB2775" s="25"/>
      <c r="AC2775" s="25"/>
      <c r="AD2775" s="25"/>
      <c r="AE2775" s="25"/>
    </row>
    <row r="2776" spans="13:31" x14ac:dyDescent="0.2">
      <c r="M2776" s="34"/>
      <c r="N2776" s="34"/>
      <c r="AB2776" s="25"/>
      <c r="AC2776" s="25"/>
      <c r="AD2776" s="25"/>
      <c r="AE2776" s="25"/>
    </row>
    <row r="2777" spans="13:31" x14ac:dyDescent="0.2">
      <c r="M2777" s="34"/>
      <c r="N2777" s="34"/>
      <c r="AB2777" s="25"/>
      <c r="AC2777" s="25"/>
      <c r="AD2777" s="25"/>
      <c r="AE2777" s="25"/>
    </row>
    <row r="2778" spans="13:31" x14ac:dyDescent="0.2">
      <c r="M2778" s="34"/>
      <c r="N2778" s="34"/>
      <c r="AB2778" s="25"/>
      <c r="AC2778" s="25"/>
      <c r="AD2778" s="25"/>
      <c r="AE2778" s="25"/>
    </row>
    <row r="2779" spans="13:31" x14ac:dyDescent="0.2">
      <c r="M2779" s="34"/>
      <c r="N2779" s="34"/>
      <c r="AB2779" s="25"/>
      <c r="AC2779" s="25"/>
      <c r="AD2779" s="25"/>
      <c r="AE2779" s="25"/>
    </row>
    <row r="2780" spans="13:31" x14ac:dyDescent="0.2">
      <c r="M2780" s="34"/>
      <c r="N2780" s="34"/>
      <c r="AB2780" s="25"/>
      <c r="AC2780" s="25"/>
      <c r="AD2780" s="25"/>
      <c r="AE2780" s="25"/>
    </row>
    <row r="2781" spans="13:31" x14ac:dyDescent="0.2">
      <c r="M2781" s="34"/>
      <c r="N2781" s="34"/>
      <c r="AB2781" s="25"/>
      <c r="AC2781" s="25"/>
      <c r="AD2781" s="25"/>
      <c r="AE2781" s="25"/>
    </row>
    <row r="2782" spans="13:31" x14ac:dyDescent="0.2">
      <c r="M2782" s="34"/>
      <c r="N2782" s="34"/>
      <c r="AB2782" s="25"/>
      <c r="AC2782" s="25"/>
      <c r="AD2782" s="25"/>
      <c r="AE2782" s="25"/>
    </row>
    <row r="2783" spans="13:31" x14ac:dyDescent="0.2">
      <c r="M2783" s="34"/>
      <c r="N2783" s="34"/>
      <c r="AB2783" s="25"/>
      <c r="AC2783" s="25"/>
      <c r="AD2783" s="25"/>
      <c r="AE2783" s="25"/>
    </row>
    <row r="2784" spans="13:31" x14ac:dyDescent="0.2">
      <c r="M2784" s="34"/>
      <c r="N2784" s="34"/>
      <c r="AB2784" s="25"/>
      <c r="AC2784" s="25"/>
      <c r="AD2784" s="25"/>
      <c r="AE2784" s="25"/>
    </row>
    <row r="2785" spans="13:31" x14ac:dyDescent="0.2">
      <c r="M2785" s="34"/>
      <c r="N2785" s="34"/>
      <c r="AB2785" s="25"/>
      <c r="AC2785" s="25"/>
      <c r="AD2785" s="25"/>
      <c r="AE2785" s="25"/>
    </row>
    <row r="2786" spans="13:31" x14ac:dyDescent="0.2">
      <c r="M2786" s="34"/>
      <c r="N2786" s="34"/>
      <c r="AB2786" s="25"/>
      <c r="AC2786" s="25"/>
      <c r="AD2786" s="25"/>
      <c r="AE2786" s="25"/>
    </row>
    <row r="2787" spans="13:31" x14ac:dyDescent="0.2">
      <c r="M2787" s="34"/>
      <c r="N2787" s="34"/>
      <c r="AB2787" s="25"/>
      <c r="AC2787" s="25"/>
      <c r="AD2787" s="25"/>
      <c r="AE2787" s="25"/>
    </row>
    <row r="2788" spans="13:31" x14ac:dyDescent="0.2">
      <c r="M2788" s="34"/>
      <c r="N2788" s="34"/>
      <c r="AB2788" s="25"/>
      <c r="AC2788" s="25"/>
      <c r="AD2788" s="25"/>
      <c r="AE2788" s="25"/>
    </row>
    <row r="2789" spans="13:31" x14ac:dyDescent="0.2">
      <c r="M2789" s="34"/>
      <c r="N2789" s="34"/>
      <c r="AB2789" s="25"/>
      <c r="AC2789" s="25"/>
      <c r="AD2789" s="25"/>
      <c r="AE2789" s="25"/>
    </row>
    <row r="2790" spans="13:31" x14ac:dyDescent="0.2">
      <c r="M2790" s="34"/>
      <c r="N2790" s="34"/>
      <c r="AB2790" s="25"/>
      <c r="AC2790" s="25"/>
      <c r="AD2790" s="25"/>
      <c r="AE2790" s="25"/>
    </row>
    <row r="2791" spans="13:31" x14ac:dyDescent="0.2">
      <c r="M2791" s="34"/>
      <c r="N2791" s="34"/>
      <c r="AB2791" s="25"/>
      <c r="AC2791" s="25"/>
      <c r="AD2791" s="25"/>
      <c r="AE2791" s="25"/>
    </row>
    <row r="2792" spans="13:31" x14ac:dyDescent="0.2">
      <c r="M2792" s="34"/>
      <c r="N2792" s="34"/>
      <c r="AB2792" s="25"/>
      <c r="AC2792" s="25"/>
      <c r="AD2792" s="25"/>
      <c r="AE2792" s="25"/>
    </row>
    <row r="2793" spans="13:31" x14ac:dyDescent="0.2">
      <c r="M2793" s="34"/>
      <c r="N2793" s="34"/>
      <c r="AB2793" s="25"/>
      <c r="AC2793" s="25"/>
      <c r="AD2793" s="25"/>
      <c r="AE2793" s="25"/>
    </row>
    <row r="2794" spans="13:31" x14ac:dyDescent="0.2">
      <c r="M2794" s="34"/>
      <c r="N2794" s="34"/>
      <c r="AB2794" s="25"/>
      <c r="AC2794" s="25"/>
      <c r="AD2794" s="25"/>
      <c r="AE2794" s="25"/>
    </row>
    <row r="2795" spans="13:31" x14ac:dyDescent="0.2">
      <c r="M2795" s="34"/>
      <c r="N2795" s="34"/>
      <c r="AB2795" s="25"/>
      <c r="AC2795" s="25"/>
      <c r="AD2795" s="25"/>
      <c r="AE2795" s="25"/>
    </row>
    <row r="2796" spans="13:31" x14ac:dyDescent="0.2">
      <c r="M2796" s="34"/>
      <c r="N2796" s="34"/>
      <c r="AB2796" s="25"/>
      <c r="AC2796" s="25"/>
      <c r="AD2796" s="25"/>
      <c r="AE2796" s="25"/>
    </row>
    <row r="2797" spans="13:31" x14ac:dyDescent="0.2">
      <c r="M2797" s="34"/>
      <c r="N2797" s="34"/>
      <c r="AB2797" s="25"/>
      <c r="AC2797" s="25"/>
      <c r="AD2797" s="25"/>
      <c r="AE2797" s="25"/>
    </row>
    <row r="2798" spans="13:31" x14ac:dyDescent="0.2">
      <c r="M2798" s="34"/>
      <c r="N2798" s="34"/>
      <c r="AB2798" s="25"/>
      <c r="AC2798" s="25"/>
      <c r="AD2798" s="25"/>
      <c r="AE2798" s="25"/>
    </row>
    <row r="2799" spans="13:31" x14ac:dyDescent="0.2">
      <c r="M2799" s="34"/>
      <c r="N2799" s="34"/>
      <c r="AB2799" s="25"/>
      <c r="AC2799" s="25"/>
      <c r="AD2799" s="25"/>
      <c r="AE2799" s="25"/>
    </row>
    <row r="2800" spans="13:31" x14ac:dyDescent="0.2">
      <c r="M2800" s="34"/>
      <c r="N2800" s="34"/>
      <c r="AB2800" s="25"/>
      <c r="AC2800" s="25"/>
      <c r="AD2800" s="25"/>
      <c r="AE2800" s="25"/>
    </row>
    <row r="2801" spans="13:31" x14ac:dyDescent="0.2">
      <c r="M2801" s="34"/>
      <c r="N2801" s="34"/>
      <c r="AB2801" s="25"/>
      <c r="AC2801" s="25"/>
      <c r="AD2801" s="25"/>
      <c r="AE2801" s="25"/>
    </row>
    <row r="2802" spans="13:31" x14ac:dyDescent="0.2">
      <c r="M2802" s="34"/>
      <c r="N2802" s="34"/>
      <c r="AB2802" s="25"/>
      <c r="AC2802" s="25"/>
      <c r="AD2802" s="25"/>
      <c r="AE2802" s="25"/>
    </row>
    <row r="2803" spans="13:31" x14ac:dyDescent="0.2">
      <c r="M2803" s="34"/>
      <c r="N2803" s="34"/>
      <c r="AB2803" s="25"/>
      <c r="AC2803" s="25"/>
      <c r="AD2803" s="25"/>
      <c r="AE2803" s="25"/>
    </row>
    <row r="2804" spans="13:31" x14ac:dyDescent="0.2">
      <c r="M2804" s="34"/>
      <c r="N2804" s="34"/>
      <c r="AB2804" s="25"/>
      <c r="AC2804" s="25"/>
      <c r="AD2804" s="25"/>
      <c r="AE2804" s="25"/>
    </row>
    <row r="2805" spans="13:31" x14ac:dyDescent="0.2">
      <c r="M2805" s="34"/>
      <c r="N2805" s="34"/>
      <c r="AB2805" s="25"/>
      <c r="AC2805" s="25"/>
      <c r="AD2805" s="25"/>
      <c r="AE2805" s="25"/>
    </row>
    <row r="2806" spans="13:31" x14ac:dyDescent="0.2">
      <c r="M2806" s="34"/>
      <c r="N2806" s="34"/>
      <c r="AB2806" s="25"/>
      <c r="AC2806" s="25"/>
      <c r="AD2806" s="25"/>
      <c r="AE2806" s="25"/>
    </row>
    <row r="2807" spans="13:31" x14ac:dyDescent="0.2">
      <c r="M2807" s="34"/>
      <c r="N2807" s="34"/>
      <c r="AB2807" s="25"/>
      <c r="AC2807" s="25"/>
      <c r="AD2807" s="25"/>
      <c r="AE2807" s="25"/>
    </row>
    <row r="2808" spans="13:31" x14ac:dyDescent="0.2">
      <c r="M2808" s="34"/>
      <c r="N2808" s="34"/>
      <c r="AB2808" s="25"/>
      <c r="AC2808" s="25"/>
      <c r="AD2808" s="25"/>
      <c r="AE2808" s="25"/>
    </row>
    <row r="2809" spans="13:31" x14ac:dyDescent="0.2">
      <c r="M2809" s="34"/>
      <c r="N2809" s="34"/>
      <c r="AB2809" s="25"/>
      <c r="AC2809" s="25"/>
      <c r="AD2809" s="25"/>
      <c r="AE2809" s="25"/>
    </row>
    <row r="2810" spans="13:31" x14ac:dyDescent="0.2">
      <c r="M2810" s="34"/>
      <c r="N2810" s="34"/>
      <c r="AB2810" s="25"/>
      <c r="AC2810" s="25"/>
      <c r="AD2810" s="25"/>
      <c r="AE2810" s="25"/>
    </row>
    <row r="2811" spans="13:31" x14ac:dyDescent="0.2">
      <c r="M2811" s="34"/>
      <c r="N2811" s="34"/>
      <c r="AB2811" s="25"/>
      <c r="AC2811" s="25"/>
      <c r="AD2811" s="25"/>
      <c r="AE2811" s="25"/>
    </row>
    <row r="2812" spans="13:31" x14ac:dyDescent="0.2">
      <c r="M2812" s="34"/>
      <c r="N2812" s="34"/>
      <c r="AB2812" s="25"/>
      <c r="AC2812" s="25"/>
      <c r="AD2812" s="25"/>
      <c r="AE2812" s="25"/>
    </row>
    <row r="2813" spans="13:31" x14ac:dyDescent="0.2">
      <c r="M2813" s="34"/>
      <c r="N2813" s="34"/>
      <c r="AB2813" s="25"/>
      <c r="AC2813" s="25"/>
      <c r="AD2813" s="25"/>
      <c r="AE2813" s="25"/>
    </row>
    <row r="2814" spans="13:31" x14ac:dyDescent="0.2">
      <c r="M2814" s="34"/>
      <c r="N2814" s="34"/>
      <c r="AB2814" s="25"/>
      <c r="AC2814" s="25"/>
      <c r="AD2814" s="25"/>
      <c r="AE2814" s="25"/>
    </row>
    <row r="2815" spans="13:31" x14ac:dyDescent="0.2">
      <c r="M2815" s="34"/>
      <c r="N2815" s="34"/>
      <c r="AB2815" s="25"/>
      <c r="AC2815" s="25"/>
      <c r="AD2815" s="25"/>
      <c r="AE2815" s="25"/>
    </row>
    <row r="2816" spans="13:31" x14ac:dyDescent="0.2">
      <c r="M2816" s="34"/>
      <c r="N2816" s="34"/>
      <c r="AB2816" s="25"/>
      <c r="AC2816" s="25"/>
      <c r="AD2816" s="25"/>
      <c r="AE2816" s="25"/>
    </row>
    <row r="2817" spans="13:31" x14ac:dyDescent="0.2">
      <c r="M2817" s="34"/>
      <c r="N2817" s="34"/>
      <c r="AB2817" s="25"/>
      <c r="AC2817" s="25"/>
      <c r="AD2817" s="25"/>
      <c r="AE2817" s="25"/>
    </row>
    <row r="2818" spans="13:31" x14ac:dyDescent="0.2">
      <c r="M2818" s="34"/>
      <c r="N2818" s="34"/>
      <c r="AB2818" s="25"/>
      <c r="AC2818" s="25"/>
      <c r="AD2818" s="25"/>
      <c r="AE2818" s="25"/>
    </row>
    <row r="2819" spans="13:31" x14ac:dyDescent="0.2">
      <c r="M2819" s="34"/>
      <c r="N2819" s="34"/>
    </row>
    <row r="2820" spans="13:31" x14ac:dyDescent="0.2">
      <c r="M2820" s="34"/>
      <c r="N2820" s="34"/>
    </row>
    <row r="2821" spans="13:31" x14ac:dyDescent="0.2">
      <c r="M2821" s="34"/>
      <c r="N2821" s="34"/>
    </row>
    <row r="2822" spans="13:31" x14ac:dyDescent="0.2">
      <c r="M2822" s="34"/>
      <c r="N2822" s="34"/>
    </row>
    <row r="2823" spans="13:31" x14ac:dyDescent="0.2">
      <c r="M2823" s="34"/>
      <c r="N2823" s="34"/>
    </row>
    <row r="2824" spans="13:31" x14ac:dyDescent="0.2">
      <c r="M2824" s="34"/>
      <c r="N2824" s="34"/>
    </row>
    <row r="2825" spans="13:31" x14ac:dyDescent="0.2">
      <c r="M2825" s="34"/>
      <c r="N2825" s="34"/>
    </row>
    <row r="2826" spans="13:31" x14ac:dyDescent="0.2">
      <c r="M2826" s="34"/>
      <c r="N2826" s="34"/>
    </row>
    <row r="2827" spans="13:31" x14ac:dyDescent="0.2">
      <c r="M2827" s="34"/>
      <c r="N2827" s="34"/>
    </row>
    <row r="2828" spans="13:31" x14ac:dyDescent="0.2">
      <c r="M2828" s="34"/>
      <c r="N2828" s="34"/>
    </row>
    <row r="2829" spans="13:31" x14ac:dyDescent="0.2">
      <c r="M2829" s="34"/>
      <c r="N2829" s="34"/>
    </row>
    <row r="2830" spans="13:31" x14ac:dyDescent="0.2">
      <c r="M2830" s="34"/>
      <c r="N2830" s="34"/>
    </row>
    <row r="2831" spans="13:31" x14ac:dyDescent="0.2">
      <c r="M2831" s="34"/>
      <c r="N2831" s="34"/>
    </row>
    <row r="2832" spans="13:31" x14ac:dyDescent="0.2">
      <c r="M2832" s="34"/>
      <c r="N2832" s="34"/>
    </row>
    <row r="2833" spans="13:14" x14ac:dyDescent="0.2">
      <c r="M2833" s="34"/>
      <c r="N2833" s="34"/>
    </row>
    <row r="2834" spans="13:14" x14ac:dyDescent="0.2">
      <c r="M2834" s="34"/>
      <c r="N2834" s="34"/>
    </row>
    <row r="2835" spans="13:14" x14ac:dyDescent="0.2">
      <c r="M2835" s="34"/>
      <c r="N2835" s="34"/>
    </row>
    <row r="2836" spans="13:14" x14ac:dyDescent="0.2">
      <c r="M2836" s="34"/>
      <c r="N2836" s="34"/>
    </row>
    <row r="2837" spans="13:14" x14ac:dyDescent="0.2">
      <c r="M2837" s="34"/>
      <c r="N2837" s="34"/>
    </row>
    <row r="2838" spans="13:14" x14ac:dyDescent="0.2">
      <c r="M2838" s="34"/>
      <c r="N2838" s="34"/>
    </row>
    <row r="2839" spans="13:14" x14ac:dyDescent="0.2">
      <c r="M2839" s="34"/>
      <c r="N2839" s="34"/>
    </row>
    <row r="2840" spans="13:14" x14ac:dyDescent="0.2">
      <c r="M2840" s="34"/>
      <c r="N2840" s="34"/>
    </row>
    <row r="2841" spans="13:14" x14ac:dyDescent="0.2">
      <c r="M2841" s="34"/>
      <c r="N2841" s="34"/>
    </row>
    <row r="2842" spans="13:14" x14ac:dyDescent="0.2">
      <c r="M2842" s="34"/>
      <c r="N2842" s="34"/>
    </row>
    <row r="2843" spans="13:14" x14ac:dyDescent="0.2">
      <c r="M2843" s="34"/>
      <c r="N2843" s="34"/>
    </row>
    <row r="2844" spans="13:14" x14ac:dyDescent="0.2">
      <c r="M2844" s="34"/>
      <c r="N2844" s="34"/>
    </row>
    <row r="2845" spans="13:14" x14ac:dyDescent="0.2">
      <c r="M2845" s="34"/>
      <c r="N2845" s="34"/>
    </row>
    <row r="2846" spans="13:14" x14ac:dyDescent="0.2">
      <c r="M2846" s="34"/>
      <c r="N2846" s="34"/>
    </row>
    <row r="2847" spans="13:14" x14ac:dyDescent="0.2">
      <c r="M2847" s="34"/>
      <c r="N2847" s="34"/>
    </row>
    <row r="2848" spans="13:14" x14ac:dyDescent="0.2">
      <c r="M2848" s="34"/>
      <c r="N2848" s="34"/>
    </row>
    <row r="2849" spans="13:14" x14ac:dyDescent="0.2">
      <c r="M2849" s="34"/>
      <c r="N2849" s="34"/>
    </row>
    <row r="2850" spans="13:14" x14ac:dyDescent="0.2">
      <c r="M2850" s="34"/>
      <c r="N2850" s="34"/>
    </row>
    <row r="2851" spans="13:14" x14ac:dyDescent="0.2">
      <c r="M2851" s="34"/>
      <c r="N2851" s="34"/>
    </row>
    <row r="2852" spans="13:14" x14ac:dyDescent="0.2">
      <c r="M2852" s="34"/>
      <c r="N2852" s="34"/>
    </row>
    <row r="2853" spans="13:14" x14ac:dyDescent="0.2">
      <c r="M2853" s="34"/>
      <c r="N2853" s="34"/>
    </row>
    <row r="2854" spans="13:14" x14ac:dyDescent="0.2">
      <c r="M2854" s="34"/>
      <c r="N2854" s="34"/>
    </row>
    <row r="2855" spans="13:14" x14ac:dyDescent="0.2">
      <c r="M2855" s="34"/>
      <c r="N2855" s="34"/>
    </row>
    <row r="2856" spans="13:14" x14ac:dyDescent="0.2">
      <c r="M2856" s="34"/>
      <c r="N2856" s="34"/>
    </row>
    <row r="2857" spans="13:14" x14ac:dyDescent="0.2">
      <c r="M2857" s="34"/>
      <c r="N2857" s="34"/>
    </row>
    <row r="2858" spans="13:14" x14ac:dyDescent="0.2">
      <c r="M2858" s="34"/>
      <c r="N2858" s="34"/>
    </row>
    <row r="2859" spans="13:14" x14ac:dyDescent="0.2">
      <c r="M2859" s="34"/>
      <c r="N2859" s="34"/>
    </row>
    <row r="2860" spans="13:14" x14ac:dyDescent="0.2">
      <c r="M2860" s="34"/>
      <c r="N2860" s="34"/>
    </row>
    <row r="2861" spans="13:14" x14ac:dyDescent="0.2">
      <c r="M2861" s="34"/>
      <c r="N2861" s="34"/>
    </row>
    <row r="2862" spans="13:14" x14ac:dyDescent="0.2">
      <c r="M2862" s="34"/>
      <c r="N2862" s="34"/>
    </row>
    <row r="2863" spans="13:14" x14ac:dyDescent="0.2">
      <c r="M2863" s="34"/>
      <c r="N2863" s="34"/>
    </row>
    <row r="2864" spans="13:14" x14ac:dyDescent="0.2">
      <c r="M2864" s="34"/>
      <c r="N2864" s="34"/>
    </row>
    <row r="2865" spans="13:14" x14ac:dyDescent="0.2">
      <c r="M2865" s="34"/>
      <c r="N2865" s="34"/>
    </row>
    <row r="2866" spans="13:14" x14ac:dyDescent="0.2">
      <c r="M2866" s="34"/>
      <c r="N2866" s="34"/>
    </row>
    <row r="2867" spans="13:14" x14ac:dyDescent="0.2">
      <c r="M2867" s="34"/>
      <c r="N2867" s="34"/>
    </row>
    <row r="2868" spans="13:14" x14ac:dyDescent="0.2">
      <c r="M2868" s="34"/>
      <c r="N2868" s="34"/>
    </row>
    <row r="2869" spans="13:14" x14ac:dyDescent="0.2">
      <c r="M2869" s="34"/>
      <c r="N2869" s="34"/>
    </row>
    <row r="2870" spans="13:14" x14ac:dyDescent="0.2">
      <c r="M2870" s="34"/>
      <c r="N2870" s="34"/>
    </row>
    <row r="2871" spans="13:14" x14ac:dyDescent="0.2">
      <c r="M2871" s="34"/>
      <c r="N2871" s="34"/>
    </row>
    <row r="2872" spans="13:14" x14ac:dyDescent="0.2">
      <c r="M2872" s="34"/>
      <c r="N2872" s="34"/>
    </row>
    <row r="2873" spans="13:14" x14ac:dyDescent="0.2">
      <c r="M2873" s="34"/>
      <c r="N2873" s="34"/>
    </row>
    <row r="2874" spans="13:14" x14ac:dyDescent="0.2">
      <c r="M2874" s="34"/>
      <c r="N2874" s="34"/>
    </row>
    <row r="2875" spans="13:14" x14ac:dyDescent="0.2">
      <c r="M2875" s="34"/>
      <c r="N2875" s="34"/>
    </row>
    <row r="2876" spans="13:14" x14ac:dyDescent="0.2">
      <c r="M2876" s="34"/>
      <c r="N2876" s="34"/>
    </row>
    <row r="2877" spans="13:14" x14ac:dyDescent="0.2">
      <c r="M2877" s="34"/>
      <c r="N2877" s="34"/>
    </row>
    <row r="2878" spans="13:14" x14ac:dyDescent="0.2">
      <c r="M2878" s="34"/>
      <c r="N2878" s="34"/>
    </row>
    <row r="2879" spans="13:14" x14ac:dyDescent="0.2">
      <c r="M2879" s="34"/>
      <c r="N2879" s="34"/>
    </row>
    <row r="2880" spans="13:14" x14ac:dyDescent="0.2">
      <c r="M2880" s="34"/>
      <c r="N2880" s="34"/>
    </row>
    <row r="2881" spans="13:14" x14ac:dyDescent="0.2">
      <c r="M2881" s="34"/>
      <c r="N2881" s="34"/>
    </row>
    <row r="2882" spans="13:14" x14ac:dyDescent="0.2">
      <c r="M2882" s="34"/>
      <c r="N2882" s="34"/>
    </row>
    <row r="2883" spans="13:14" x14ac:dyDescent="0.2">
      <c r="M2883" s="34"/>
      <c r="N2883" s="34"/>
    </row>
    <row r="2884" spans="13:14" x14ac:dyDescent="0.2">
      <c r="M2884" s="34"/>
      <c r="N2884" s="34"/>
    </row>
    <row r="2885" spans="13:14" x14ac:dyDescent="0.2">
      <c r="M2885" s="34"/>
      <c r="N2885" s="34"/>
    </row>
    <row r="2886" spans="13:14" x14ac:dyDescent="0.2">
      <c r="M2886" s="34"/>
      <c r="N2886" s="34"/>
    </row>
    <row r="2887" spans="13:14" x14ac:dyDescent="0.2">
      <c r="M2887" s="34"/>
      <c r="N2887" s="34"/>
    </row>
    <row r="2888" spans="13:14" x14ac:dyDescent="0.2">
      <c r="M2888" s="34"/>
      <c r="N2888" s="34"/>
    </row>
    <row r="2889" spans="13:14" x14ac:dyDescent="0.2">
      <c r="M2889" s="34"/>
      <c r="N2889" s="34"/>
    </row>
    <row r="2890" spans="13:14" x14ac:dyDescent="0.2">
      <c r="M2890" s="34"/>
      <c r="N2890" s="34"/>
    </row>
    <row r="2891" spans="13:14" x14ac:dyDescent="0.2">
      <c r="M2891" s="34"/>
      <c r="N2891" s="34"/>
    </row>
    <row r="2892" spans="13:14" x14ac:dyDescent="0.2">
      <c r="M2892" s="34"/>
      <c r="N2892" s="34"/>
    </row>
    <row r="2893" spans="13:14" x14ac:dyDescent="0.2">
      <c r="M2893" s="34"/>
      <c r="N2893" s="34"/>
    </row>
    <row r="2894" spans="13:14" x14ac:dyDescent="0.2">
      <c r="M2894" s="34"/>
      <c r="N2894" s="34"/>
    </row>
    <row r="2895" spans="13:14" x14ac:dyDescent="0.2">
      <c r="M2895" s="34"/>
      <c r="N2895" s="34"/>
    </row>
    <row r="2896" spans="13:14" x14ac:dyDescent="0.2">
      <c r="M2896" s="34"/>
      <c r="N2896" s="34"/>
    </row>
    <row r="2897" spans="13:14" x14ac:dyDescent="0.2">
      <c r="M2897" s="34"/>
      <c r="N2897" s="34"/>
    </row>
    <row r="2898" spans="13:14" x14ac:dyDescent="0.2">
      <c r="M2898" s="34"/>
      <c r="N2898" s="34"/>
    </row>
    <row r="2899" spans="13:14" x14ac:dyDescent="0.2">
      <c r="M2899" s="34"/>
      <c r="N2899" s="34"/>
    </row>
    <row r="2900" spans="13:14" x14ac:dyDescent="0.2">
      <c r="M2900" s="34"/>
      <c r="N2900" s="34"/>
    </row>
    <row r="2901" spans="13:14" x14ac:dyDescent="0.2">
      <c r="M2901" s="34"/>
      <c r="N2901" s="34"/>
    </row>
    <row r="2902" spans="13:14" x14ac:dyDescent="0.2">
      <c r="M2902" s="34"/>
      <c r="N2902" s="34"/>
    </row>
    <row r="2903" spans="13:14" x14ac:dyDescent="0.2">
      <c r="M2903" s="34"/>
      <c r="N2903" s="34"/>
    </row>
    <row r="2904" spans="13:14" x14ac:dyDescent="0.2">
      <c r="M2904" s="34"/>
      <c r="N2904" s="34"/>
    </row>
    <row r="2905" spans="13:14" x14ac:dyDescent="0.2">
      <c r="M2905" s="34"/>
      <c r="N2905" s="34"/>
    </row>
    <row r="2906" spans="13:14" x14ac:dyDescent="0.2">
      <c r="M2906" s="34"/>
      <c r="N2906" s="34"/>
    </row>
    <row r="2907" spans="13:14" x14ac:dyDescent="0.2">
      <c r="M2907" s="34"/>
      <c r="N2907" s="34"/>
    </row>
    <row r="2908" spans="13:14" x14ac:dyDescent="0.2">
      <c r="M2908" s="34"/>
      <c r="N2908" s="34"/>
    </row>
    <row r="2909" spans="13:14" x14ac:dyDescent="0.2">
      <c r="M2909" s="34"/>
      <c r="N2909" s="34"/>
    </row>
    <row r="2910" spans="13:14" x14ac:dyDescent="0.2">
      <c r="M2910" s="34"/>
      <c r="N2910" s="34"/>
    </row>
    <row r="2911" spans="13:14" x14ac:dyDescent="0.2">
      <c r="M2911" s="34"/>
      <c r="N2911" s="34"/>
    </row>
    <row r="2912" spans="13:14" x14ac:dyDescent="0.2">
      <c r="M2912" s="34"/>
      <c r="N2912" s="34"/>
    </row>
    <row r="2913" spans="13:14" x14ac:dyDescent="0.2">
      <c r="M2913" s="34"/>
      <c r="N2913" s="34"/>
    </row>
    <row r="2914" spans="13:14" x14ac:dyDescent="0.2">
      <c r="M2914" s="34"/>
      <c r="N2914" s="34"/>
    </row>
    <row r="2915" spans="13:14" x14ac:dyDescent="0.2">
      <c r="M2915" s="34"/>
      <c r="N2915" s="34"/>
    </row>
    <row r="2916" spans="13:14" x14ac:dyDescent="0.2">
      <c r="M2916" s="34"/>
      <c r="N2916" s="34"/>
    </row>
    <row r="2917" spans="13:14" x14ac:dyDescent="0.2">
      <c r="M2917" s="34"/>
      <c r="N2917" s="34"/>
    </row>
    <row r="2918" spans="13:14" x14ac:dyDescent="0.2">
      <c r="M2918" s="34"/>
      <c r="N2918" s="34"/>
    </row>
    <row r="2919" spans="13:14" x14ac:dyDescent="0.2">
      <c r="M2919" s="34"/>
      <c r="N2919" s="34"/>
    </row>
    <row r="2920" spans="13:14" x14ac:dyDescent="0.2">
      <c r="M2920" s="34"/>
      <c r="N2920" s="34"/>
    </row>
    <row r="2921" spans="13:14" x14ac:dyDescent="0.2">
      <c r="M2921" s="34"/>
      <c r="N2921" s="34"/>
    </row>
    <row r="2922" spans="13:14" x14ac:dyDescent="0.2">
      <c r="M2922" s="34"/>
      <c r="N2922" s="34"/>
    </row>
    <row r="2923" spans="13:14" x14ac:dyDescent="0.2">
      <c r="M2923" s="34"/>
      <c r="N2923" s="34"/>
    </row>
    <row r="2924" spans="13:14" x14ac:dyDescent="0.2">
      <c r="M2924" s="34"/>
      <c r="N2924" s="34"/>
    </row>
    <row r="2925" spans="13:14" x14ac:dyDescent="0.2">
      <c r="M2925" s="34"/>
      <c r="N2925" s="34"/>
    </row>
    <row r="2926" spans="13:14" x14ac:dyDescent="0.2">
      <c r="M2926" s="34"/>
      <c r="N2926" s="34"/>
    </row>
    <row r="2927" spans="13:14" x14ac:dyDescent="0.2">
      <c r="M2927" s="34"/>
      <c r="N2927" s="34"/>
    </row>
    <row r="2928" spans="13:14" x14ac:dyDescent="0.2">
      <c r="M2928" s="34"/>
      <c r="N2928" s="34"/>
    </row>
    <row r="2929" spans="13:14" x14ac:dyDescent="0.2">
      <c r="M2929" s="34"/>
      <c r="N2929" s="34"/>
    </row>
    <row r="2930" spans="13:14" x14ac:dyDescent="0.2">
      <c r="M2930" s="34"/>
      <c r="N2930" s="34"/>
    </row>
    <row r="2931" spans="13:14" x14ac:dyDescent="0.2">
      <c r="M2931" s="34"/>
      <c r="N2931" s="34"/>
    </row>
    <row r="2932" spans="13:14" x14ac:dyDescent="0.2">
      <c r="M2932" s="34"/>
      <c r="N2932" s="34"/>
    </row>
    <row r="2933" spans="13:14" x14ac:dyDescent="0.2">
      <c r="M2933" s="34"/>
      <c r="N2933" s="34"/>
    </row>
    <row r="2934" spans="13:14" x14ac:dyDescent="0.2">
      <c r="M2934" s="34"/>
      <c r="N2934" s="34"/>
    </row>
    <row r="2935" spans="13:14" x14ac:dyDescent="0.2">
      <c r="M2935" s="34"/>
      <c r="N2935" s="34"/>
    </row>
    <row r="2936" spans="13:14" x14ac:dyDescent="0.2">
      <c r="M2936" s="34"/>
      <c r="N2936" s="34"/>
    </row>
    <row r="2937" spans="13:14" x14ac:dyDescent="0.2">
      <c r="M2937" s="34"/>
      <c r="N2937" s="34"/>
    </row>
    <row r="2938" spans="13:14" x14ac:dyDescent="0.2">
      <c r="M2938" s="34"/>
      <c r="N2938" s="34"/>
    </row>
    <row r="2939" spans="13:14" x14ac:dyDescent="0.2">
      <c r="M2939" s="34"/>
      <c r="N2939" s="34"/>
    </row>
    <row r="2940" spans="13:14" x14ac:dyDescent="0.2">
      <c r="M2940" s="34"/>
      <c r="N2940" s="34"/>
    </row>
    <row r="2941" spans="13:14" x14ac:dyDescent="0.2">
      <c r="M2941" s="34"/>
      <c r="N2941" s="34"/>
    </row>
    <row r="2942" spans="13:14" x14ac:dyDescent="0.2">
      <c r="M2942" s="34"/>
      <c r="N2942" s="34"/>
    </row>
    <row r="2943" spans="13:14" x14ac:dyDescent="0.2">
      <c r="M2943" s="34"/>
      <c r="N2943" s="34"/>
    </row>
    <row r="2944" spans="13:14" x14ac:dyDescent="0.2">
      <c r="M2944" s="34"/>
      <c r="N2944" s="34"/>
    </row>
    <row r="2945" spans="13:14" x14ac:dyDescent="0.2">
      <c r="M2945" s="34"/>
      <c r="N2945" s="34"/>
    </row>
    <row r="2946" spans="13:14" x14ac:dyDescent="0.2">
      <c r="M2946" s="34"/>
      <c r="N2946" s="34"/>
    </row>
    <row r="2947" spans="13:14" x14ac:dyDescent="0.2">
      <c r="M2947" s="34"/>
      <c r="N2947" s="34"/>
    </row>
    <row r="2948" spans="13:14" x14ac:dyDescent="0.2">
      <c r="M2948" s="34"/>
      <c r="N2948" s="34"/>
    </row>
    <row r="2949" spans="13:14" x14ac:dyDescent="0.2">
      <c r="M2949" s="34"/>
      <c r="N2949" s="34"/>
    </row>
    <row r="2950" spans="13:14" x14ac:dyDescent="0.2">
      <c r="M2950" s="34"/>
      <c r="N2950" s="34"/>
    </row>
    <row r="2951" spans="13:14" x14ac:dyDescent="0.2">
      <c r="M2951" s="34"/>
      <c r="N2951" s="34"/>
    </row>
    <row r="2952" spans="13:14" x14ac:dyDescent="0.2">
      <c r="M2952" s="34"/>
      <c r="N2952" s="34"/>
    </row>
    <row r="2953" spans="13:14" x14ac:dyDescent="0.2">
      <c r="M2953" s="34"/>
      <c r="N2953" s="34"/>
    </row>
    <row r="2954" spans="13:14" x14ac:dyDescent="0.2">
      <c r="M2954" s="34"/>
      <c r="N2954" s="34"/>
    </row>
    <row r="2955" spans="13:14" x14ac:dyDescent="0.2">
      <c r="M2955" s="34"/>
      <c r="N2955" s="34"/>
    </row>
    <row r="2956" spans="13:14" x14ac:dyDescent="0.2">
      <c r="M2956" s="34"/>
      <c r="N2956" s="34"/>
    </row>
    <row r="2957" spans="13:14" x14ac:dyDescent="0.2">
      <c r="M2957" s="34"/>
      <c r="N2957" s="34"/>
    </row>
    <row r="2958" spans="13:14" x14ac:dyDescent="0.2">
      <c r="M2958" s="34"/>
      <c r="N2958" s="34"/>
    </row>
    <row r="2959" spans="13:14" x14ac:dyDescent="0.2">
      <c r="M2959" s="34"/>
      <c r="N2959" s="34"/>
    </row>
    <row r="2960" spans="13:14" x14ac:dyDescent="0.2">
      <c r="M2960" s="34"/>
      <c r="N2960" s="34"/>
    </row>
    <row r="2961" spans="13:14" x14ac:dyDescent="0.2">
      <c r="M2961" s="34"/>
      <c r="N2961" s="34"/>
    </row>
    <row r="2962" spans="13:14" x14ac:dyDescent="0.2">
      <c r="M2962" s="34"/>
      <c r="N2962" s="34"/>
    </row>
    <row r="2963" spans="13:14" x14ac:dyDescent="0.2">
      <c r="M2963" s="34"/>
      <c r="N2963" s="34"/>
    </row>
    <row r="2964" spans="13:14" x14ac:dyDescent="0.2">
      <c r="M2964" s="34"/>
      <c r="N2964" s="34"/>
    </row>
    <row r="2965" spans="13:14" x14ac:dyDescent="0.2">
      <c r="M2965" s="34"/>
      <c r="N2965" s="34"/>
    </row>
    <row r="2966" spans="13:14" x14ac:dyDescent="0.2">
      <c r="M2966" s="34"/>
      <c r="N2966" s="34"/>
    </row>
    <row r="2967" spans="13:14" x14ac:dyDescent="0.2">
      <c r="M2967" s="34"/>
      <c r="N2967" s="34"/>
    </row>
    <row r="2968" spans="13:14" x14ac:dyDescent="0.2">
      <c r="M2968" s="34"/>
      <c r="N2968" s="34"/>
    </row>
    <row r="2969" spans="13:14" x14ac:dyDescent="0.2">
      <c r="M2969" s="34"/>
      <c r="N2969" s="34"/>
    </row>
    <row r="2970" spans="13:14" x14ac:dyDescent="0.2">
      <c r="M2970" s="34"/>
      <c r="N2970" s="34"/>
    </row>
    <row r="2971" spans="13:14" x14ac:dyDescent="0.2">
      <c r="M2971" s="34"/>
      <c r="N2971" s="34"/>
    </row>
    <row r="2972" spans="13:14" x14ac:dyDescent="0.2">
      <c r="M2972" s="34"/>
      <c r="N2972" s="34"/>
    </row>
    <row r="2973" spans="13:14" x14ac:dyDescent="0.2">
      <c r="M2973" s="34"/>
      <c r="N2973" s="34"/>
    </row>
    <row r="2974" spans="13:14" x14ac:dyDescent="0.2">
      <c r="M2974" s="34"/>
      <c r="N2974" s="34"/>
    </row>
    <row r="2975" spans="13:14" x14ac:dyDescent="0.2">
      <c r="M2975" s="34"/>
      <c r="N2975" s="34"/>
    </row>
    <row r="2976" spans="13:14" x14ac:dyDescent="0.2">
      <c r="M2976" s="34"/>
      <c r="N2976" s="34"/>
    </row>
    <row r="2977" spans="13:14" x14ac:dyDescent="0.2">
      <c r="M2977" s="34"/>
      <c r="N2977" s="34"/>
    </row>
    <row r="2978" spans="13:14" x14ac:dyDescent="0.2">
      <c r="M2978" s="34"/>
      <c r="N2978" s="34"/>
    </row>
    <row r="2979" spans="13:14" x14ac:dyDescent="0.2">
      <c r="M2979" s="34"/>
      <c r="N2979" s="34"/>
    </row>
    <row r="2980" spans="13:14" x14ac:dyDescent="0.2">
      <c r="M2980" s="34"/>
      <c r="N2980" s="34"/>
    </row>
    <row r="2981" spans="13:14" x14ac:dyDescent="0.2">
      <c r="M2981" s="34"/>
      <c r="N2981" s="34"/>
    </row>
    <row r="2982" spans="13:14" x14ac:dyDescent="0.2">
      <c r="M2982" s="34"/>
      <c r="N2982" s="34"/>
    </row>
    <row r="2983" spans="13:14" x14ac:dyDescent="0.2">
      <c r="M2983" s="34"/>
      <c r="N2983" s="34"/>
    </row>
    <row r="2984" spans="13:14" x14ac:dyDescent="0.2">
      <c r="M2984" s="34"/>
      <c r="N2984" s="34"/>
    </row>
    <row r="2985" spans="13:14" x14ac:dyDescent="0.2">
      <c r="M2985" s="34"/>
      <c r="N2985" s="34"/>
    </row>
    <row r="2986" spans="13:14" x14ac:dyDescent="0.2">
      <c r="M2986" s="34"/>
      <c r="N2986" s="34"/>
    </row>
    <row r="2987" spans="13:14" x14ac:dyDescent="0.2">
      <c r="M2987" s="34"/>
      <c r="N2987" s="34"/>
    </row>
    <row r="2988" spans="13:14" x14ac:dyDescent="0.2">
      <c r="M2988" s="34"/>
      <c r="N2988" s="34"/>
    </row>
    <row r="2989" spans="13:14" x14ac:dyDescent="0.2">
      <c r="M2989" s="34"/>
      <c r="N2989" s="34"/>
    </row>
    <row r="2990" spans="13:14" x14ac:dyDescent="0.2">
      <c r="M2990" s="34"/>
      <c r="N2990" s="34"/>
    </row>
    <row r="2991" spans="13:14" x14ac:dyDescent="0.2">
      <c r="M2991" s="34"/>
      <c r="N2991" s="34"/>
    </row>
    <row r="2992" spans="13:14" x14ac:dyDescent="0.2">
      <c r="M2992" s="34"/>
      <c r="N2992" s="34"/>
    </row>
    <row r="2993" spans="13:14" x14ac:dyDescent="0.2">
      <c r="M2993" s="34"/>
      <c r="N2993" s="34"/>
    </row>
    <row r="2994" spans="13:14" x14ac:dyDescent="0.2">
      <c r="M2994" s="34"/>
      <c r="N2994" s="34"/>
    </row>
    <row r="2995" spans="13:14" x14ac:dyDescent="0.2">
      <c r="M2995" s="34"/>
      <c r="N2995" s="34"/>
    </row>
    <row r="2996" spans="13:14" x14ac:dyDescent="0.2">
      <c r="M2996" s="34"/>
      <c r="N2996" s="34"/>
    </row>
    <row r="2997" spans="13:14" x14ac:dyDescent="0.2">
      <c r="M2997" s="34"/>
      <c r="N2997" s="34"/>
    </row>
    <row r="2998" spans="13:14" x14ac:dyDescent="0.2">
      <c r="M2998" s="34"/>
      <c r="N2998" s="34"/>
    </row>
    <row r="2999" spans="13:14" x14ac:dyDescent="0.2">
      <c r="M2999" s="34"/>
      <c r="N2999" s="34"/>
    </row>
    <row r="3000" spans="13:14" x14ac:dyDescent="0.2">
      <c r="M3000" s="34"/>
      <c r="N3000" s="34"/>
    </row>
    <row r="3001" spans="13:14" x14ac:dyDescent="0.2">
      <c r="M3001" s="34"/>
      <c r="N3001" s="34"/>
    </row>
    <row r="3002" spans="13:14" x14ac:dyDescent="0.2">
      <c r="M3002" s="34"/>
      <c r="N3002" s="34"/>
    </row>
    <row r="3003" spans="13:14" x14ac:dyDescent="0.2">
      <c r="M3003" s="34"/>
      <c r="N3003" s="34"/>
    </row>
    <row r="3004" spans="13:14" x14ac:dyDescent="0.2">
      <c r="M3004" s="34"/>
      <c r="N3004" s="34"/>
    </row>
    <row r="3005" spans="13:14" x14ac:dyDescent="0.2">
      <c r="M3005" s="34"/>
      <c r="N3005" s="34"/>
    </row>
    <row r="3006" spans="13:14" x14ac:dyDescent="0.2">
      <c r="M3006" s="34"/>
      <c r="N3006" s="34"/>
    </row>
    <row r="3007" spans="13:14" x14ac:dyDescent="0.2">
      <c r="M3007" s="34"/>
      <c r="N3007" s="34"/>
    </row>
    <row r="3008" spans="13:14" x14ac:dyDescent="0.2">
      <c r="M3008" s="34"/>
      <c r="N3008" s="34"/>
    </row>
    <row r="3009" spans="13:14" x14ac:dyDescent="0.2">
      <c r="M3009" s="34"/>
      <c r="N3009" s="34"/>
    </row>
    <row r="3010" spans="13:14" x14ac:dyDescent="0.2">
      <c r="M3010" s="34"/>
      <c r="N3010" s="34"/>
    </row>
    <row r="3011" spans="13:14" x14ac:dyDescent="0.2">
      <c r="M3011" s="34"/>
      <c r="N3011" s="34"/>
    </row>
    <row r="3012" spans="13:14" x14ac:dyDescent="0.2">
      <c r="M3012" s="34"/>
      <c r="N3012" s="34"/>
    </row>
    <row r="3013" spans="13:14" x14ac:dyDescent="0.2">
      <c r="M3013" s="34"/>
      <c r="N3013" s="34"/>
    </row>
    <row r="3014" spans="13:14" x14ac:dyDescent="0.2">
      <c r="M3014" s="34"/>
      <c r="N3014" s="34"/>
    </row>
    <row r="3015" spans="13:14" x14ac:dyDescent="0.2">
      <c r="M3015" s="34"/>
      <c r="N3015" s="34"/>
    </row>
    <row r="3016" spans="13:14" x14ac:dyDescent="0.2">
      <c r="M3016" s="34"/>
      <c r="N3016" s="34"/>
    </row>
    <row r="3017" spans="13:14" x14ac:dyDescent="0.2">
      <c r="M3017" s="34"/>
      <c r="N3017" s="34"/>
    </row>
    <row r="3018" spans="13:14" x14ac:dyDescent="0.2">
      <c r="M3018" s="34"/>
      <c r="N3018" s="34"/>
    </row>
    <row r="3019" spans="13:14" x14ac:dyDescent="0.2">
      <c r="M3019" s="34"/>
      <c r="N3019" s="34"/>
    </row>
    <row r="3020" spans="13:14" x14ac:dyDescent="0.2">
      <c r="M3020" s="34"/>
      <c r="N3020" s="34"/>
    </row>
    <row r="3021" spans="13:14" x14ac:dyDescent="0.2">
      <c r="M3021" s="34"/>
      <c r="N3021" s="34"/>
    </row>
    <row r="3022" spans="13:14" x14ac:dyDescent="0.2">
      <c r="M3022" s="34"/>
      <c r="N3022" s="34"/>
    </row>
    <row r="3023" spans="13:14" x14ac:dyDescent="0.2">
      <c r="M3023" s="34"/>
      <c r="N3023" s="34"/>
    </row>
    <row r="3024" spans="13:14" x14ac:dyDescent="0.2">
      <c r="M3024" s="34"/>
      <c r="N3024" s="34"/>
    </row>
    <row r="3025" spans="13:14" x14ac:dyDescent="0.2">
      <c r="M3025" s="34"/>
      <c r="N3025" s="34"/>
    </row>
    <row r="3026" spans="13:14" x14ac:dyDescent="0.2">
      <c r="M3026" s="34"/>
      <c r="N3026" s="34"/>
    </row>
    <row r="3027" spans="13:14" x14ac:dyDescent="0.2">
      <c r="M3027" s="34"/>
      <c r="N3027" s="34"/>
    </row>
    <row r="3028" spans="13:14" x14ac:dyDescent="0.2">
      <c r="M3028" s="34"/>
      <c r="N3028" s="34"/>
    </row>
    <row r="3029" spans="13:14" x14ac:dyDescent="0.2">
      <c r="M3029" s="34"/>
      <c r="N3029" s="34"/>
    </row>
    <row r="3030" spans="13:14" x14ac:dyDescent="0.2">
      <c r="M3030" s="34"/>
      <c r="N3030" s="34"/>
    </row>
    <row r="3031" spans="13:14" x14ac:dyDescent="0.2">
      <c r="M3031" s="34"/>
      <c r="N3031" s="34"/>
    </row>
    <row r="3032" spans="13:14" x14ac:dyDescent="0.2">
      <c r="M3032" s="34"/>
      <c r="N3032" s="34"/>
    </row>
    <row r="3033" spans="13:14" x14ac:dyDescent="0.2">
      <c r="M3033" s="34"/>
      <c r="N3033" s="34"/>
    </row>
    <row r="3034" spans="13:14" x14ac:dyDescent="0.2">
      <c r="M3034" s="34"/>
      <c r="N3034" s="34"/>
    </row>
    <row r="3035" spans="13:14" x14ac:dyDescent="0.2">
      <c r="M3035" s="34"/>
      <c r="N3035" s="34"/>
    </row>
    <row r="3036" spans="13:14" x14ac:dyDescent="0.2">
      <c r="M3036" s="34"/>
      <c r="N3036" s="34"/>
    </row>
    <row r="3037" spans="13:14" x14ac:dyDescent="0.2">
      <c r="M3037" s="34"/>
      <c r="N3037" s="34"/>
    </row>
    <row r="3038" spans="13:14" x14ac:dyDescent="0.2">
      <c r="M3038" s="34"/>
      <c r="N3038" s="34"/>
    </row>
    <row r="3039" spans="13:14" x14ac:dyDescent="0.2">
      <c r="M3039" s="34"/>
      <c r="N3039" s="34"/>
    </row>
    <row r="3040" spans="13:14" x14ac:dyDescent="0.2">
      <c r="M3040" s="34"/>
      <c r="N3040" s="34"/>
    </row>
    <row r="3041" spans="13:14" x14ac:dyDescent="0.2">
      <c r="M3041" s="34"/>
      <c r="N3041" s="34"/>
    </row>
    <row r="3042" spans="13:14" x14ac:dyDescent="0.2">
      <c r="M3042" s="34"/>
      <c r="N3042" s="34"/>
    </row>
    <row r="3043" spans="13:14" x14ac:dyDescent="0.2">
      <c r="M3043" s="34"/>
      <c r="N3043" s="34"/>
    </row>
    <row r="3044" spans="13:14" x14ac:dyDescent="0.2">
      <c r="M3044" s="34"/>
      <c r="N3044" s="34"/>
    </row>
    <row r="3045" spans="13:14" x14ac:dyDescent="0.2">
      <c r="M3045" s="34"/>
      <c r="N3045" s="34"/>
    </row>
    <row r="3046" spans="13:14" x14ac:dyDescent="0.2">
      <c r="M3046" s="34"/>
      <c r="N3046" s="34"/>
    </row>
    <row r="3047" spans="13:14" x14ac:dyDescent="0.2">
      <c r="M3047" s="34"/>
      <c r="N3047" s="34"/>
    </row>
    <row r="3048" spans="13:14" x14ac:dyDescent="0.2">
      <c r="M3048" s="34"/>
      <c r="N3048" s="34"/>
    </row>
    <row r="3049" spans="13:14" x14ac:dyDescent="0.2">
      <c r="M3049" s="34"/>
      <c r="N3049" s="34"/>
    </row>
    <row r="3050" spans="13:14" x14ac:dyDescent="0.2">
      <c r="M3050" s="34"/>
      <c r="N3050" s="34"/>
    </row>
    <row r="3051" spans="13:14" x14ac:dyDescent="0.2">
      <c r="M3051" s="34"/>
      <c r="N3051" s="34"/>
    </row>
    <row r="3052" spans="13:14" x14ac:dyDescent="0.2">
      <c r="M3052" s="34"/>
      <c r="N3052" s="34"/>
    </row>
    <row r="3053" spans="13:14" x14ac:dyDescent="0.2">
      <c r="M3053" s="34"/>
      <c r="N3053" s="34"/>
    </row>
    <row r="3054" spans="13:14" x14ac:dyDescent="0.2">
      <c r="M3054" s="34"/>
      <c r="N3054" s="34"/>
    </row>
    <row r="3055" spans="13:14" x14ac:dyDescent="0.2">
      <c r="M3055" s="34"/>
      <c r="N3055" s="34"/>
    </row>
    <row r="3056" spans="13:14" x14ac:dyDescent="0.2">
      <c r="M3056" s="34"/>
      <c r="N3056" s="34"/>
    </row>
    <row r="3057" spans="13:14" x14ac:dyDescent="0.2">
      <c r="M3057" s="34"/>
      <c r="N3057" s="34"/>
    </row>
    <row r="3058" spans="13:14" x14ac:dyDescent="0.2">
      <c r="M3058" s="34"/>
      <c r="N3058" s="34"/>
    </row>
    <row r="3059" spans="13:14" x14ac:dyDescent="0.2">
      <c r="M3059" s="34"/>
      <c r="N3059" s="34"/>
    </row>
    <row r="3060" spans="13:14" x14ac:dyDescent="0.2">
      <c r="M3060" s="34"/>
      <c r="N3060" s="34"/>
    </row>
    <row r="3061" spans="13:14" x14ac:dyDescent="0.2">
      <c r="M3061" s="34"/>
      <c r="N3061" s="34"/>
    </row>
    <row r="3062" spans="13:14" x14ac:dyDescent="0.2">
      <c r="M3062" s="34"/>
      <c r="N3062" s="34"/>
    </row>
    <row r="3063" spans="13:14" x14ac:dyDescent="0.2">
      <c r="M3063" s="34"/>
      <c r="N3063" s="34"/>
    </row>
    <row r="3064" spans="13:14" x14ac:dyDescent="0.2">
      <c r="M3064" s="34"/>
      <c r="N3064" s="34"/>
    </row>
    <row r="3065" spans="13:14" x14ac:dyDescent="0.2">
      <c r="M3065" s="34"/>
      <c r="N3065" s="34"/>
    </row>
    <row r="3066" spans="13:14" x14ac:dyDescent="0.2">
      <c r="M3066" s="34"/>
      <c r="N3066" s="34"/>
    </row>
    <row r="3067" spans="13:14" x14ac:dyDescent="0.2">
      <c r="M3067" s="34"/>
      <c r="N3067" s="34"/>
    </row>
    <row r="3068" spans="13:14" x14ac:dyDescent="0.2">
      <c r="M3068" s="34"/>
      <c r="N3068" s="34"/>
    </row>
    <row r="3069" spans="13:14" x14ac:dyDescent="0.2">
      <c r="M3069" s="34"/>
      <c r="N3069" s="34"/>
    </row>
    <row r="3070" spans="13:14" x14ac:dyDescent="0.2">
      <c r="M3070" s="34"/>
      <c r="N3070" s="34"/>
    </row>
    <row r="3071" spans="13:14" x14ac:dyDescent="0.2">
      <c r="M3071" s="34"/>
      <c r="N3071" s="34"/>
    </row>
    <row r="3072" spans="13:14" x14ac:dyDescent="0.2">
      <c r="M3072" s="34"/>
      <c r="N3072" s="34"/>
    </row>
    <row r="3073" spans="13:14" x14ac:dyDescent="0.2">
      <c r="M3073" s="34"/>
      <c r="N3073" s="34"/>
    </row>
    <row r="3074" spans="13:14" x14ac:dyDescent="0.2">
      <c r="M3074" s="34"/>
      <c r="N3074" s="34"/>
    </row>
    <row r="3075" spans="13:14" x14ac:dyDescent="0.2">
      <c r="M3075" s="34"/>
      <c r="N3075" s="34"/>
    </row>
    <row r="3076" spans="13:14" x14ac:dyDescent="0.2">
      <c r="M3076" s="34"/>
      <c r="N3076" s="34"/>
    </row>
    <row r="3077" spans="13:14" x14ac:dyDescent="0.2">
      <c r="M3077" s="34"/>
      <c r="N3077" s="34"/>
    </row>
    <row r="3078" spans="13:14" x14ac:dyDescent="0.2">
      <c r="M3078" s="34"/>
      <c r="N3078" s="34"/>
    </row>
    <row r="3079" spans="13:14" x14ac:dyDescent="0.2">
      <c r="M3079" s="34"/>
      <c r="N3079" s="34"/>
    </row>
    <row r="3080" spans="13:14" x14ac:dyDescent="0.2">
      <c r="M3080" s="34"/>
      <c r="N3080" s="34"/>
    </row>
    <row r="3081" spans="13:14" x14ac:dyDescent="0.2">
      <c r="M3081" s="34"/>
      <c r="N3081" s="34"/>
    </row>
    <row r="3082" spans="13:14" x14ac:dyDescent="0.2">
      <c r="M3082" s="34"/>
      <c r="N3082" s="34"/>
    </row>
    <row r="3083" spans="13:14" x14ac:dyDescent="0.2">
      <c r="M3083" s="34"/>
      <c r="N3083" s="34"/>
    </row>
    <row r="3084" spans="13:14" x14ac:dyDescent="0.2">
      <c r="M3084" s="34"/>
      <c r="N3084" s="34"/>
    </row>
    <row r="3085" spans="13:14" x14ac:dyDescent="0.2">
      <c r="M3085" s="34"/>
      <c r="N3085" s="34"/>
    </row>
    <row r="3086" spans="13:14" x14ac:dyDescent="0.2">
      <c r="M3086" s="34"/>
      <c r="N3086" s="34"/>
    </row>
    <row r="3087" spans="13:14" x14ac:dyDescent="0.2">
      <c r="M3087" s="34"/>
      <c r="N3087" s="34"/>
    </row>
    <row r="3088" spans="13:14" x14ac:dyDescent="0.2">
      <c r="M3088" s="34"/>
      <c r="N3088" s="34"/>
    </row>
    <row r="3089" spans="13:14" x14ac:dyDescent="0.2">
      <c r="M3089" s="34"/>
      <c r="N3089" s="34"/>
    </row>
    <row r="3090" spans="13:14" x14ac:dyDescent="0.2">
      <c r="M3090" s="34"/>
      <c r="N3090" s="34"/>
    </row>
    <row r="3091" spans="13:14" x14ac:dyDescent="0.2">
      <c r="M3091" s="34"/>
      <c r="N3091" s="34"/>
    </row>
    <row r="3092" spans="13:14" x14ac:dyDescent="0.2">
      <c r="M3092" s="34"/>
      <c r="N3092" s="34"/>
    </row>
    <row r="3093" spans="13:14" x14ac:dyDescent="0.2">
      <c r="M3093" s="34"/>
      <c r="N3093" s="34"/>
    </row>
    <row r="3094" spans="13:14" x14ac:dyDescent="0.2">
      <c r="M3094" s="34"/>
      <c r="N3094" s="34"/>
    </row>
    <row r="3095" spans="13:14" x14ac:dyDescent="0.2">
      <c r="M3095" s="34"/>
      <c r="N3095" s="34"/>
    </row>
    <row r="3096" spans="13:14" x14ac:dyDescent="0.2">
      <c r="M3096" s="34"/>
      <c r="N3096" s="34"/>
    </row>
    <row r="3097" spans="13:14" x14ac:dyDescent="0.2">
      <c r="M3097" s="34"/>
      <c r="N3097" s="34"/>
    </row>
    <row r="3098" spans="13:14" x14ac:dyDescent="0.2">
      <c r="M3098" s="34"/>
      <c r="N3098" s="34"/>
    </row>
    <row r="3099" spans="13:14" x14ac:dyDescent="0.2">
      <c r="M3099" s="34"/>
      <c r="N3099" s="34"/>
    </row>
    <row r="3100" spans="13:14" x14ac:dyDescent="0.2">
      <c r="M3100" s="34"/>
      <c r="N3100" s="34"/>
    </row>
    <row r="3101" spans="13:14" x14ac:dyDescent="0.2">
      <c r="M3101" s="34"/>
      <c r="N3101" s="34"/>
    </row>
    <row r="3102" spans="13:14" x14ac:dyDescent="0.2">
      <c r="M3102" s="34"/>
      <c r="N3102" s="34"/>
    </row>
    <row r="3103" spans="13:14" x14ac:dyDescent="0.2">
      <c r="M3103" s="34"/>
      <c r="N3103" s="34"/>
    </row>
    <row r="3104" spans="13:14" x14ac:dyDescent="0.2">
      <c r="M3104" s="34"/>
      <c r="N3104" s="34"/>
    </row>
    <row r="3105" spans="13:14" x14ac:dyDescent="0.2">
      <c r="M3105" s="34"/>
      <c r="N3105" s="34"/>
    </row>
    <row r="3106" spans="13:14" x14ac:dyDescent="0.2">
      <c r="M3106" s="34"/>
      <c r="N3106" s="34"/>
    </row>
    <row r="3107" spans="13:14" x14ac:dyDescent="0.2">
      <c r="M3107" s="34"/>
      <c r="N3107" s="34"/>
    </row>
    <row r="3108" spans="13:14" x14ac:dyDescent="0.2">
      <c r="M3108" s="34"/>
      <c r="N3108" s="34"/>
    </row>
    <row r="3109" spans="13:14" x14ac:dyDescent="0.2">
      <c r="M3109" s="34"/>
      <c r="N3109" s="34"/>
    </row>
    <row r="3110" spans="13:14" x14ac:dyDescent="0.2">
      <c r="M3110" s="34"/>
      <c r="N3110" s="34"/>
    </row>
    <row r="3111" spans="13:14" x14ac:dyDescent="0.2">
      <c r="M3111" s="34"/>
      <c r="N3111" s="34"/>
    </row>
    <row r="3112" spans="13:14" x14ac:dyDescent="0.2">
      <c r="M3112" s="34"/>
      <c r="N3112" s="34"/>
    </row>
    <row r="3113" spans="13:14" x14ac:dyDescent="0.2">
      <c r="M3113" s="34"/>
      <c r="N3113" s="34"/>
    </row>
    <row r="3114" spans="13:14" x14ac:dyDescent="0.2">
      <c r="M3114" s="34"/>
      <c r="N3114" s="34"/>
    </row>
    <row r="3115" spans="13:14" x14ac:dyDescent="0.2">
      <c r="M3115" s="34"/>
      <c r="N3115" s="34"/>
    </row>
    <row r="3116" spans="13:14" x14ac:dyDescent="0.2">
      <c r="M3116" s="34"/>
      <c r="N3116" s="34"/>
    </row>
    <row r="3117" spans="13:14" x14ac:dyDescent="0.2">
      <c r="M3117" s="34"/>
      <c r="N3117" s="34"/>
    </row>
    <row r="3118" spans="13:14" x14ac:dyDescent="0.2">
      <c r="M3118" s="34"/>
      <c r="N3118" s="34"/>
    </row>
    <row r="3119" spans="13:14" x14ac:dyDescent="0.2">
      <c r="M3119" s="34"/>
      <c r="N3119" s="34"/>
    </row>
    <row r="3120" spans="13:14" x14ac:dyDescent="0.2">
      <c r="M3120" s="34"/>
      <c r="N3120" s="34"/>
    </row>
    <row r="3121" spans="13:14" x14ac:dyDescent="0.2">
      <c r="M3121" s="34"/>
      <c r="N3121" s="34"/>
    </row>
    <row r="3122" spans="13:14" x14ac:dyDescent="0.2">
      <c r="M3122" s="34"/>
      <c r="N3122" s="34"/>
    </row>
    <row r="3123" spans="13:14" x14ac:dyDescent="0.2">
      <c r="M3123" s="34"/>
      <c r="N3123" s="34"/>
    </row>
    <row r="3124" spans="13:14" x14ac:dyDescent="0.2">
      <c r="M3124" s="34"/>
      <c r="N3124" s="34"/>
    </row>
    <row r="3125" spans="13:14" x14ac:dyDescent="0.2">
      <c r="M3125" s="34"/>
      <c r="N3125" s="34"/>
    </row>
    <row r="3126" spans="13:14" x14ac:dyDescent="0.2">
      <c r="M3126" s="34"/>
      <c r="N3126" s="34"/>
    </row>
    <row r="3127" spans="13:14" x14ac:dyDescent="0.2">
      <c r="M3127" s="34"/>
      <c r="N3127" s="34"/>
    </row>
    <row r="3128" spans="13:14" x14ac:dyDescent="0.2">
      <c r="M3128" s="34"/>
      <c r="N3128" s="34"/>
    </row>
    <row r="3129" spans="13:14" x14ac:dyDescent="0.2">
      <c r="M3129" s="34"/>
      <c r="N3129" s="34"/>
    </row>
    <row r="3130" spans="13:14" x14ac:dyDescent="0.2">
      <c r="M3130" s="34"/>
      <c r="N3130" s="34"/>
    </row>
    <row r="3131" spans="13:14" x14ac:dyDescent="0.2">
      <c r="M3131" s="34"/>
      <c r="N3131" s="34"/>
    </row>
    <row r="3132" spans="13:14" x14ac:dyDescent="0.2">
      <c r="M3132" s="34"/>
      <c r="N3132" s="34"/>
    </row>
    <row r="3133" spans="13:14" x14ac:dyDescent="0.2">
      <c r="M3133" s="34"/>
      <c r="N3133" s="34"/>
    </row>
    <row r="3134" spans="13:14" x14ac:dyDescent="0.2">
      <c r="M3134" s="34"/>
      <c r="N3134" s="34"/>
    </row>
    <row r="3135" spans="13:14" x14ac:dyDescent="0.2">
      <c r="M3135" s="34"/>
      <c r="N3135" s="34"/>
    </row>
    <row r="3136" spans="13:14" x14ac:dyDescent="0.2">
      <c r="M3136" s="34"/>
      <c r="N3136" s="34"/>
    </row>
    <row r="3137" spans="13:14" x14ac:dyDescent="0.2">
      <c r="M3137" s="34"/>
      <c r="N3137" s="34"/>
    </row>
    <row r="3138" spans="13:14" x14ac:dyDescent="0.2">
      <c r="M3138" s="34"/>
      <c r="N3138" s="34"/>
    </row>
    <row r="3139" spans="13:14" x14ac:dyDescent="0.2">
      <c r="M3139" s="34"/>
      <c r="N3139" s="34"/>
    </row>
    <row r="3140" spans="13:14" x14ac:dyDescent="0.2">
      <c r="M3140" s="34"/>
      <c r="N3140" s="34"/>
    </row>
    <row r="3141" spans="13:14" x14ac:dyDescent="0.2">
      <c r="M3141" s="34"/>
      <c r="N3141" s="34"/>
    </row>
    <row r="3142" spans="13:14" x14ac:dyDescent="0.2">
      <c r="M3142" s="34"/>
      <c r="N3142" s="34"/>
    </row>
    <row r="3143" spans="13:14" x14ac:dyDescent="0.2">
      <c r="M3143" s="34"/>
      <c r="N3143" s="34"/>
    </row>
    <row r="3144" spans="13:14" x14ac:dyDescent="0.2">
      <c r="M3144" s="34"/>
      <c r="N3144" s="34"/>
    </row>
    <row r="3145" spans="13:14" x14ac:dyDescent="0.2">
      <c r="M3145" s="34"/>
      <c r="N3145" s="34"/>
    </row>
    <row r="3146" spans="13:14" x14ac:dyDescent="0.2">
      <c r="M3146" s="34"/>
      <c r="N3146" s="34"/>
    </row>
    <row r="3147" spans="13:14" x14ac:dyDescent="0.2">
      <c r="M3147" s="34"/>
      <c r="N3147" s="34"/>
    </row>
    <row r="3148" spans="13:14" x14ac:dyDescent="0.2">
      <c r="M3148" s="34"/>
      <c r="N3148" s="34"/>
    </row>
    <row r="3149" spans="13:14" x14ac:dyDescent="0.2">
      <c r="M3149" s="34"/>
      <c r="N3149" s="34"/>
    </row>
    <row r="3150" spans="13:14" x14ac:dyDescent="0.2">
      <c r="M3150" s="34"/>
      <c r="N3150" s="34"/>
    </row>
    <row r="3151" spans="13:14" x14ac:dyDescent="0.2">
      <c r="M3151" s="34"/>
      <c r="N3151" s="34"/>
    </row>
    <row r="3152" spans="13:14" x14ac:dyDescent="0.2">
      <c r="M3152" s="34"/>
      <c r="N3152" s="34"/>
    </row>
    <row r="3153" spans="13:14" x14ac:dyDescent="0.2">
      <c r="M3153" s="34"/>
      <c r="N3153" s="34"/>
    </row>
    <row r="3154" spans="13:14" x14ac:dyDescent="0.2">
      <c r="M3154" s="34"/>
      <c r="N3154" s="34"/>
    </row>
    <row r="3155" spans="13:14" x14ac:dyDescent="0.2">
      <c r="M3155" s="34"/>
      <c r="N3155" s="34"/>
    </row>
    <row r="3156" spans="13:14" x14ac:dyDescent="0.2">
      <c r="M3156" s="34"/>
      <c r="N3156" s="34"/>
    </row>
    <row r="3157" spans="13:14" x14ac:dyDescent="0.2">
      <c r="M3157" s="34"/>
      <c r="N3157" s="34"/>
    </row>
    <row r="3158" spans="13:14" x14ac:dyDescent="0.2">
      <c r="M3158" s="34"/>
      <c r="N3158" s="34"/>
    </row>
    <row r="3159" spans="13:14" x14ac:dyDescent="0.2">
      <c r="M3159" s="34"/>
      <c r="N3159" s="34"/>
    </row>
    <row r="3160" spans="13:14" x14ac:dyDescent="0.2">
      <c r="M3160" s="34"/>
      <c r="N3160" s="34"/>
    </row>
    <row r="3161" spans="13:14" x14ac:dyDescent="0.2">
      <c r="M3161" s="34"/>
      <c r="N3161" s="34"/>
    </row>
    <row r="3162" spans="13:14" x14ac:dyDescent="0.2">
      <c r="M3162" s="34"/>
      <c r="N3162" s="34"/>
    </row>
    <row r="3163" spans="13:14" x14ac:dyDescent="0.2">
      <c r="M3163" s="34"/>
      <c r="N3163" s="34"/>
    </row>
    <row r="3164" spans="13:14" x14ac:dyDescent="0.2">
      <c r="M3164" s="34"/>
      <c r="N3164" s="34"/>
    </row>
    <row r="3165" spans="13:14" x14ac:dyDescent="0.2">
      <c r="M3165" s="34"/>
      <c r="N3165" s="34"/>
    </row>
    <row r="3166" spans="13:14" x14ac:dyDescent="0.2">
      <c r="M3166" s="34"/>
      <c r="N3166" s="34"/>
    </row>
    <row r="3167" spans="13:14" x14ac:dyDescent="0.2">
      <c r="M3167" s="34"/>
      <c r="N3167" s="34"/>
    </row>
    <row r="3168" spans="13:14" x14ac:dyDescent="0.2">
      <c r="M3168" s="34"/>
      <c r="N3168" s="34"/>
    </row>
    <row r="3169" spans="13:14" x14ac:dyDescent="0.2">
      <c r="M3169" s="34"/>
      <c r="N3169" s="34"/>
    </row>
    <row r="3170" spans="13:14" x14ac:dyDescent="0.2">
      <c r="M3170" s="34"/>
      <c r="N3170" s="34"/>
    </row>
    <row r="3171" spans="13:14" x14ac:dyDescent="0.2">
      <c r="M3171" s="34"/>
      <c r="N3171" s="34"/>
    </row>
    <row r="3172" spans="13:14" x14ac:dyDescent="0.2">
      <c r="M3172" s="34"/>
      <c r="N3172" s="34"/>
    </row>
    <row r="3173" spans="13:14" x14ac:dyDescent="0.2">
      <c r="M3173" s="34"/>
      <c r="N3173" s="34"/>
    </row>
    <row r="3174" spans="13:14" x14ac:dyDescent="0.2">
      <c r="M3174" s="34"/>
      <c r="N3174" s="34"/>
    </row>
    <row r="3175" spans="13:14" x14ac:dyDescent="0.2">
      <c r="M3175" s="34"/>
      <c r="N3175" s="34"/>
    </row>
    <row r="3176" spans="13:14" x14ac:dyDescent="0.2">
      <c r="M3176" s="34"/>
      <c r="N3176" s="34"/>
    </row>
    <row r="3177" spans="13:14" x14ac:dyDescent="0.2">
      <c r="M3177" s="34"/>
      <c r="N3177" s="34"/>
    </row>
    <row r="3178" spans="13:14" x14ac:dyDescent="0.2">
      <c r="M3178" s="34"/>
      <c r="N3178" s="34"/>
    </row>
    <row r="3179" spans="13:14" x14ac:dyDescent="0.2">
      <c r="M3179" s="34"/>
      <c r="N3179" s="34"/>
    </row>
    <row r="3180" spans="13:14" x14ac:dyDescent="0.2">
      <c r="M3180" s="34"/>
      <c r="N3180" s="34"/>
    </row>
    <row r="3181" spans="13:14" x14ac:dyDescent="0.2">
      <c r="M3181" s="34"/>
      <c r="N3181" s="34"/>
    </row>
    <row r="3182" spans="13:14" x14ac:dyDescent="0.2">
      <c r="M3182" s="34"/>
      <c r="N3182" s="34"/>
    </row>
    <row r="3183" spans="13:14" x14ac:dyDescent="0.2">
      <c r="M3183" s="34"/>
      <c r="N3183" s="34"/>
    </row>
    <row r="3184" spans="13:14" x14ac:dyDescent="0.2">
      <c r="M3184" s="34"/>
      <c r="N3184" s="34"/>
    </row>
    <row r="3185" spans="13:14" x14ac:dyDescent="0.2">
      <c r="M3185" s="34"/>
      <c r="N3185" s="34"/>
    </row>
    <row r="3186" spans="13:14" x14ac:dyDescent="0.2">
      <c r="M3186" s="34"/>
      <c r="N3186" s="34"/>
    </row>
    <row r="3187" spans="13:14" x14ac:dyDescent="0.2">
      <c r="M3187" s="34"/>
      <c r="N3187" s="34"/>
    </row>
    <row r="3188" spans="13:14" x14ac:dyDescent="0.2">
      <c r="M3188" s="34"/>
      <c r="N3188" s="34"/>
    </row>
    <row r="3189" spans="13:14" x14ac:dyDescent="0.2">
      <c r="M3189" s="34"/>
      <c r="N3189" s="34"/>
    </row>
    <row r="3190" spans="13:14" x14ac:dyDescent="0.2">
      <c r="M3190" s="34"/>
      <c r="N3190" s="34"/>
    </row>
    <row r="3191" spans="13:14" x14ac:dyDescent="0.2">
      <c r="M3191" s="34"/>
      <c r="N3191" s="34"/>
    </row>
    <row r="3192" spans="13:14" x14ac:dyDescent="0.2">
      <c r="M3192" s="34"/>
      <c r="N3192" s="34"/>
    </row>
    <row r="3193" spans="13:14" x14ac:dyDescent="0.2">
      <c r="M3193" s="34"/>
      <c r="N3193" s="34"/>
    </row>
    <row r="3194" spans="13:14" x14ac:dyDescent="0.2">
      <c r="M3194" s="34"/>
      <c r="N3194" s="34"/>
    </row>
    <row r="3195" spans="13:14" x14ac:dyDescent="0.2">
      <c r="M3195" s="34"/>
      <c r="N3195" s="34"/>
    </row>
    <row r="3196" spans="13:14" x14ac:dyDescent="0.2">
      <c r="M3196" s="34"/>
      <c r="N3196" s="34"/>
    </row>
    <row r="3197" spans="13:14" x14ac:dyDescent="0.2">
      <c r="M3197" s="34"/>
      <c r="N3197" s="34"/>
    </row>
    <row r="3198" spans="13:14" x14ac:dyDescent="0.2">
      <c r="M3198" s="34"/>
      <c r="N3198" s="34"/>
    </row>
    <row r="3199" spans="13:14" x14ac:dyDescent="0.2">
      <c r="M3199" s="34"/>
      <c r="N3199" s="34"/>
    </row>
    <row r="3200" spans="13:14" x14ac:dyDescent="0.2">
      <c r="M3200" s="34"/>
      <c r="N3200" s="34"/>
    </row>
    <row r="3201" spans="13:14" x14ac:dyDescent="0.2">
      <c r="M3201" s="34"/>
      <c r="N3201" s="34"/>
    </row>
    <row r="3202" spans="13:14" x14ac:dyDescent="0.2">
      <c r="M3202" s="34"/>
      <c r="N3202" s="34"/>
    </row>
    <row r="3203" spans="13:14" x14ac:dyDescent="0.2">
      <c r="M3203" s="34"/>
      <c r="N3203" s="34"/>
    </row>
    <row r="3204" spans="13:14" x14ac:dyDescent="0.2">
      <c r="M3204" s="34"/>
      <c r="N3204" s="34"/>
    </row>
    <row r="3205" spans="13:14" x14ac:dyDescent="0.2">
      <c r="M3205" s="34"/>
      <c r="N3205" s="34"/>
    </row>
    <row r="3206" spans="13:14" x14ac:dyDescent="0.2">
      <c r="M3206" s="34"/>
      <c r="N3206" s="34"/>
    </row>
    <row r="3207" spans="13:14" x14ac:dyDescent="0.2">
      <c r="M3207" s="34"/>
      <c r="N3207" s="34"/>
    </row>
    <row r="3208" spans="13:14" x14ac:dyDescent="0.2">
      <c r="M3208" s="34"/>
      <c r="N3208" s="34"/>
    </row>
    <row r="3209" spans="13:14" x14ac:dyDescent="0.2">
      <c r="M3209" s="34"/>
      <c r="N3209" s="34"/>
    </row>
    <row r="3210" spans="13:14" x14ac:dyDescent="0.2">
      <c r="M3210" s="34"/>
      <c r="N3210" s="34"/>
    </row>
    <row r="3211" spans="13:14" x14ac:dyDescent="0.2">
      <c r="M3211" s="34"/>
      <c r="N3211" s="34"/>
    </row>
    <row r="3212" spans="13:14" x14ac:dyDescent="0.2">
      <c r="M3212" s="34"/>
      <c r="N3212" s="34"/>
    </row>
    <row r="3213" spans="13:14" x14ac:dyDescent="0.2">
      <c r="M3213" s="34"/>
      <c r="N3213" s="34"/>
    </row>
    <row r="3214" spans="13:14" x14ac:dyDescent="0.2">
      <c r="M3214" s="34"/>
      <c r="N3214" s="34"/>
    </row>
    <row r="3215" spans="13:14" x14ac:dyDescent="0.2">
      <c r="M3215" s="34"/>
      <c r="N3215" s="34"/>
    </row>
    <row r="3216" spans="13:14" x14ac:dyDescent="0.2">
      <c r="M3216" s="34"/>
      <c r="N3216" s="34"/>
    </row>
    <row r="3217" spans="13:14" x14ac:dyDescent="0.2">
      <c r="M3217" s="34"/>
      <c r="N3217" s="34"/>
    </row>
    <row r="3218" spans="13:14" x14ac:dyDescent="0.2">
      <c r="M3218" s="34"/>
      <c r="N3218" s="34"/>
    </row>
    <row r="3219" spans="13:14" x14ac:dyDescent="0.2">
      <c r="M3219" s="34"/>
      <c r="N3219" s="34"/>
    </row>
    <row r="3220" spans="13:14" x14ac:dyDescent="0.2">
      <c r="M3220" s="34"/>
      <c r="N3220" s="34"/>
    </row>
    <row r="3221" spans="13:14" x14ac:dyDescent="0.2">
      <c r="M3221" s="34"/>
      <c r="N3221" s="34"/>
    </row>
    <row r="3222" spans="13:14" x14ac:dyDescent="0.2">
      <c r="M3222" s="34"/>
      <c r="N3222" s="34"/>
    </row>
    <row r="3223" spans="13:14" x14ac:dyDescent="0.2">
      <c r="M3223" s="34"/>
      <c r="N3223" s="34"/>
    </row>
    <row r="3224" spans="13:14" x14ac:dyDescent="0.2">
      <c r="M3224" s="34"/>
      <c r="N3224" s="34"/>
    </row>
    <row r="3225" spans="13:14" x14ac:dyDescent="0.2">
      <c r="M3225" s="34"/>
      <c r="N3225" s="34"/>
    </row>
    <row r="3226" spans="13:14" x14ac:dyDescent="0.2">
      <c r="M3226" s="34"/>
      <c r="N3226" s="34"/>
    </row>
    <row r="3227" spans="13:14" x14ac:dyDescent="0.2">
      <c r="M3227" s="34"/>
      <c r="N3227" s="34"/>
    </row>
    <row r="3228" spans="13:14" x14ac:dyDescent="0.2">
      <c r="M3228" s="34"/>
      <c r="N3228" s="34"/>
    </row>
    <row r="3229" spans="13:14" x14ac:dyDescent="0.2">
      <c r="M3229" s="34"/>
      <c r="N3229" s="34"/>
    </row>
    <row r="3230" spans="13:14" x14ac:dyDescent="0.2">
      <c r="M3230" s="34"/>
      <c r="N3230" s="34"/>
    </row>
    <row r="3231" spans="13:14" x14ac:dyDescent="0.2">
      <c r="M3231" s="34"/>
      <c r="N3231" s="34"/>
    </row>
    <row r="3232" spans="13:14" x14ac:dyDescent="0.2">
      <c r="M3232" s="34"/>
      <c r="N3232" s="34"/>
    </row>
    <row r="3233" spans="13:14" x14ac:dyDescent="0.2">
      <c r="M3233" s="34"/>
      <c r="N3233" s="34"/>
    </row>
    <row r="3234" spans="13:14" x14ac:dyDescent="0.2">
      <c r="M3234" s="34"/>
      <c r="N3234" s="34"/>
    </row>
    <row r="3235" spans="13:14" x14ac:dyDescent="0.2">
      <c r="M3235" s="34"/>
      <c r="N3235" s="34"/>
    </row>
    <row r="3236" spans="13:14" x14ac:dyDescent="0.2">
      <c r="M3236" s="34"/>
      <c r="N3236" s="34"/>
    </row>
    <row r="3237" spans="13:14" x14ac:dyDescent="0.2">
      <c r="M3237" s="34"/>
      <c r="N3237" s="34"/>
    </row>
    <row r="3238" spans="13:14" x14ac:dyDescent="0.2">
      <c r="M3238" s="34"/>
      <c r="N3238" s="34"/>
    </row>
    <row r="3239" spans="13:14" x14ac:dyDescent="0.2">
      <c r="M3239" s="34"/>
      <c r="N3239" s="34"/>
    </row>
    <row r="3240" spans="13:14" x14ac:dyDescent="0.2">
      <c r="M3240" s="34"/>
      <c r="N3240" s="34"/>
    </row>
    <row r="3241" spans="13:14" x14ac:dyDescent="0.2">
      <c r="M3241" s="34"/>
      <c r="N3241" s="34"/>
    </row>
    <row r="3242" spans="13:14" x14ac:dyDescent="0.2">
      <c r="M3242" s="34"/>
      <c r="N3242" s="34"/>
    </row>
    <row r="3243" spans="13:14" x14ac:dyDescent="0.2">
      <c r="M3243" s="34"/>
      <c r="N3243" s="34"/>
    </row>
    <row r="3244" spans="13:14" x14ac:dyDescent="0.2">
      <c r="M3244" s="34"/>
      <c r="N3244" s="34"/>
    </row>
    <row r="3245" spans="13:14" x14ac:dyDescent="0.2">
      <c r="M3245" s="34"/>
      <c r="N3245" s="34"/>
    </row>
    <row r="3246" spans="13:14" x14ac:dyDescent="0.2">
      <c r="M3246" s="34"/>
      <c r="N3246" s="34"/>
    </row>
    <row r="3247" spans="13:14" x14ac:dyDescent="0.2">
      <c r="M3247" s="34"/>
      <c r="N3247" s="34"/>
    </row>
    <row r="3248" spans="13:14" x14ac:dyDescent="0.2">
      <c r="M3248" s="34"/>
      <c r="N3248" s="34"/>
    </row>
    <row r="3249" spans="13:14" x14ac:dyDescent="0.2">
      <c r="M3249" s="34"/>
      <c r="N3249" s="34"/>
    </row>
    <row r="3250" spans="13:14" x14ac:dyDescent="0.2">
      <c r="M3250" s="34"/>
      <c r="N3250" s="34"/>
    </row>
    <row r="3251" spans="13:14" x14ac:dyDescent="0.2">
      <c r="M3251" s="34"/>
      <c r="N3251" s="34"/>
    </row>
    <row r="3252" spans="13:14" x14ac:dyDescent="0.2">
      <c r="M3252" s="34"/>
      <c r="N3252" s="34"/>
    </row>
    <row r="3253" spans="13:14" x14ac:dyDescent="0.2">
      <c r="M3253" s="34"/>
      <c r="N3253" s="34"/>
    </row>
    <row r="3254" spans="13:14" x14ac:dyDescent="0.2">
      <c r="M3254" s="34"/>
      <c r="N3254" s="34"/>
    </row>
    <row r="3255" spans="13:14" x14ac:dyDescent="0.2">
      <c r="M3255" s="34"/>
      <c r="N3255" s="34"/>
    </row>
    <row r="3256" spans="13:14" x14ac:dyDescent="0.2">
      <c r="M3256" s="34"/>
      <c r="N3256" s="34"/>
    </row>
    <row r="3257" spans="13:14" x14ac:dyDescent="0.2">
      <c r="M3257" s="34"/>
      <c r="N3257" s="34"/>
    </row>
    <row r="3258" spans="13:14" x14ac:dyDescent="0.2">
      <c r="M3258" s="34"/>
      <c r="N3258" s="34"/>
    </row>
    <row r="3259" spans="13:14" x14ac:dyDescent="0.2">
      <c r="M3259" s="34"/>
      <c r="N3259" s="34"/>
    </row>
    <row r="3260" spans="13:14" x14ac:dyDescent="0.2">
      <c r="M3260" s="34"/>
      <c r="N3260" s="34"/>
    </row>
    <row r="3261" spans="13:14" x14ac:dyDescent="0.2">
      <c r="M3261" s="34"/>
      <c r="N3261" s="34"/>
    </row>
    <row r="3262" spans="13:14" x14ac:dyDescent="0.2">
      <c r="M3262" s="34"/>
      <c r="N3262" s="34"/>
    </row>
    <row r="3263" spans="13:14" x14ac:dyDescent="0.2">
      <c r="M3263" s="34"/>
      <c r="N3263" s="34"/>
    </row>
    <row r="3264" spans="13:14" x14ac:dyDescent="0.2">
      <c r="M3264" s="34"/>
      <c r="N3264" s="34"/>
    </row>
    <row r="3265" spans="13:14" x14ac:dyDescent="0.2">
      <c r="M3265" s="34"/>
      <c r="N3265" s="34"/>
    </row>
    <row r="3266" spans="13:14" x14ac:dyDescent="0.2">
      <c r="M3266" s="34"/>
      <c r="N3266" s="34"/>
    </row>
    <row r="3267" spans="13:14" x14ac:dyDescent="0.2">
      <c r="M3267" s="34"/>
      <c r="N3267" s="34"/>
    </row>
    <row r="3268" spans="13:14" x14ac:dyDescent="0.2">
      <c r="M3268" s="34"/>
      <c r="N3268" s="34"/>
    </row>
    <row r="3269" spans="13:14" x14ac:dyDescent="0.2">
      <c r="M3269" s="34"/>
      <c r="N3269" s="34"/>
    </row>
    <row r="3270" spans="13:14" x14ac:dyDescent="0.2">
      <c r="M3270" s="34"/>
      <c r="N3270" s="34"/>
    </row>
    <row r="3271" spans="13:14" x14ac:dyDescent="0.2">
      <c r="M3271" s="34"/>
      <c r="N3271" s="34"/>
    </row>
    <row r="3272" spans="13:14" x14ac:dyDescent="0.2">
      <c r="M3272" s="34"/>
      <c r="N3272" s="34"/>
    </row>
    <row r="3273" spans="13:14" x14ac:dyDescent="0.2">
      <c r="M3273" s="34"/>
      <c r="N3273" s="34"/>
    </row>
    <row r="3274" spans="13:14" x14ac:dyDescent="0.2">
      <c r="M3274" s="34"/>
      <c r="N3274" s="34"/>
    </row>
    <row r="3275" spans="13:14" x14ac:dyDescent="0.2">
      <c r="M3275" s="34"/>
      <c r="N3275" s="34"/>
    </row>
    <row r="3276" spans="13:14" x14ac:dyDescent="0.2">
      <c r="M3276" s="34"/>
      <c r="N3276" s="34"/>
    </row>
    <row r="3277" spans="13:14" x14ac:dyDescent="0.2">
      <c r="M3277" s="34"/>
      <c r="N3277" s="34"/>
    </row>
    <row r="3278" spans="13:14" x14ac:dyDescent="0.2">
      <c r="M3278" s="34"/>
      <c r="N3278" s="34"/>
    </row>
    <row r="3279" spans="13:14" x14ac:dyDescent="0.2">
      <c r="M3279" s="34"/>
      <c r="N3279" s="34"/>
    </row>
    <row r="3280" spans="13:14" x14ac:dyDescent="0.2">
      <c r="M3280" s="34"/>
      <c r="N3280" s="34"/>
    </row>
    <row r="3281" spans="13:14" x14ac:dyDescent="0.2">
      <c r="M3281" s="34"/>
      <c r="N3281" s="34"/>
    </row>
    <row r="3282" spans="13:14" x14ac:dyDescent="0.2">
      <c r="M3282" s="34"/>
      <c r="N3282" s="34"/>
    </row>
    <row r="3283" spans="13:14" x14ac:dyDescent="0.2">
      <c r="M3283" s="34"/>
      <c r="N3283" s="34"/>
    </row>
    <row r="3284" spans="13:14" x14ac:dyDescent="0.2">
      <c r="M3284" s="34"/>
      <c r="N3284" s="34"/>
    </row>
    <row r="3285" spans="13:14" x14ac:dyDescent="0.2">
      <c r="M3285" s="34"/>
      <c r="N3285" s="34"/>
    </row>
    <row r="3286" spans="13:14" x14ac:dyDescent="0.2">
      <c r="M3286" s="34"/>
      <c r="N3286" s="34"/>
    </row>
    <row r="3287" spans="13:14" x14ac:dyDescent="0.2">
      <c r="M3287" s="34"/>
      <c r="N3287" s="34"/>
    </row>
    <row r="3288" spans="13:14" x14ac:dyDescent="0.2">
      <c r="M3288" s="34"/>
      <c r="N3288" s="34"/>
    </row>
    <row r="3289" spans="13:14" x14ac:dyDescent="0.2">
      <c r="M3289" s="34"/>
      <c r="N3289" s="34"/>
    </row>
    <row r="3290" spans="13:14" x14ac:dyDescent="0.2">
      <c r="M3290" s="34"/>
      <c r="N3290" s="34"/>
    </row>
    <row r="3291" spans="13:14" x14ac:dyDescent="0.2">
      <c r="M3291" s="34"/>
      <c r="N3291" s="34"/>
    </row>
    <row r="3292" spans="13:14" x14ac:dyDescent="0.2">
      <c r="M3292" s="34"/>
      <c r="N3292" s="34"/>
    </row>
    <row r="3293" spans="13:14" x14ac:dyDescent="0.2">
      <c r="M3293" s="34"/>
      <c r="N3293" s="34"/>
    </row>
    <row r="3294" spans="13:14" x14ac:dyDescent="0.2">
      <c r="M3294" s="34"/>
      <c r="N3294" s="34"/>
    </row>
    <row r="3295" spans="13:14" x14ac:dyDescent="0.2">
      <c r="M3295" s="34"/>
      <c r="N3295" s="34"/>
    </row>
    <row r="3296" spans="13:14" x14ac:dyDescent="0.2">
      <c r="M3296" s="34"/>
      <c r="N3296" s="34"/>
    </row>
    <row r="3297" spans="13:14" x14ac:dyDescent="0.2">
      <c r="M3297" s="34"/>
      <c r="N3297" s="34"/>
    </row>
    <row r="3298" spans="13:14" x14ac:dyDescent="0.2">
      <c r="M3298" s="34"/>
      <c r="N3298" s="34"/>
    </row>
    <row r="3299" spans="13:14" x14ac:dyDescent="0.2">
      <c r="M3299" s="34"/>
      <c r="N3299" s="34"/>
    </row>
    <row r="3300" spans="13:14" x14ac:dyDescent="0.2">
      <c r="M3300" s="34"/>
      <c r="N3300" s="34"/>
    </row>
    <row r="3301" spans="13:14" x14ac:dyDescent="0.2">
      <c r="M3301" s="34"/>
      <c r="N3301" s="34"/>
    </row>
    <row r="3302" spans="13:14" x14ac:dyDescent="0.2">
      <c r="M3302" s="34"/>
      <c r="N3302" s="34"/>
    </row>
    <row r="3303" spans="13:14" x14ac:dyDescent="0.2">
      <c r="M3303" s="34"/>
      <c r="N3303" s="34"/>
    </row>
    <row r="3304" spans="13:14" x14ac:dyDescent="0.2">
      <c r="M3304" s="34"/>
      <c r="N3304" s="34"/>
    </row>
    <row r="3305" spans="13:14" x14ac:dyDescent="0.2">
      <c r="M3305" s="34"/>
      <c r="N3305" s="34"/>
    </row>
    <row r="3306" spans="13:14" x14ac:dyDescent="0.2">
      <c r="M3306" s="34"/>
      <c r="N3306" s="34"/>
    </row>
    <row r="3307" spans="13:14" x14ac:dyDescent="0.2">
      <c r="M3307" s="34"/>
      <c r="N3307" s="34"/>
    </row>
    <row r="3308" spans="13:14" x14ac:dyDescent="0.2">
      <c r="M3308" s="34"/>
      <c r="N3308" s="34"/>
    </row>
    <row r="3309" spans="13:14" x14ac:dyDescent="0.2">
      <c r="M3309" s="34"/>
      <c r="N3309" s="34"/>
    </row>
    <row r="3310" spans="13:14" x14ac:dyDescent="0.2">
      <c r="M3310" s="34"/>
      <c r="N3310" s="34"/>
    </row>
    <row r="3311" spans="13:14" x14ac:dyDescent="0.2">
      <c r="M3311" s="34"/>
      <c r="N3311" s="34"/>
    </row>
    <row r="3312" spans="13:14" x14ac:dyDescent="0.2">
      <c r="M3312" s="34"/>
      <c r="N3312" s="34"/>
    </row>
    <row r="3313" spans="13:14" x14ac:dyDescent="0.2">
      <c r="M3313" s="34"/>
      <c r="N3313" s="34"/>
    </row>
    <row r="3314" spans="13:14" x14ac:dyDescent="0.2">
      <c r="M3314" s="34"/>
      <c r="N3314" s="34"/>
    </row>
    <row r="3315" spans="13:14" x14ac:dyDescent="0.2">
      <c r="M3315" s="34"/>
      <c r="N3315" s="34"/>
    </row>
    <row r="3316" spans="13:14" x14ac:dyDescent="0.2">
      <c r="M3316" s="34"/>
      <c r="N3316" s="34"/>
    </row>
    <row r="3317" spans="13:14" x14ac:dyDescent="0.2">
      <c r="M3317" s="34"/>
      <c r="N3317" s="34"/>
    </row>
    <row r="3318" spans="13:14" x14ac:dyDescent="0.2">
      <c r="M3318" s="34"/>
      <c r="N3318" s="34"/>
    </row>
    <row r="3319" spans="13:14" x14ac:dyDescent="0.2">
      <c r="M3319" s="34"/>
      <c r="N3319" s="34"/>
    </row>
    <row r="3320" spans="13:14" x14ac:dyDescent="0.2">
      <c r="M3320" s="34"/>
      <c r="N3320" s="34"/>
    </row>
    <row r="3321" spans="13:14" x14ac:dyDescent="0.2">
      <c r="M3321" s="34"/>
      <c r="N3321" s="34"/>
    </row>
    <row r="3322" spans="13:14" x14ac:dyDescent="0.2">
      <c r="M3322" s="34"/>
      <c r="N3322" s="34"/>
    </row>
    <row r="3323" spans="13:14" x14ac:dyDescent="0.2">
      <c r="M3323" s="34"/>
      <c r="N3323" s="34"/>
    </row>
    <row r="3324" spans="13:14" x14ac:dyDescent="0.2">
      <c r="M3324" s="34"/>
      <c r="N3324" s="34"/>
    </row>
    <row r="3325" spans="13:14" x14ac:dyDescent="0.2">
      <c r="M3325" s="34"/>
      <c r="N3325" s="34"/>
    </row>
    <row r="3326" spans="13:14" x14ac:dyDescent="0.2">
      <c r="M3326" s="34"/>
      <c r="N3326" s="34"/>
    </row>
    <row r="3327" spans="13:14" x14ac:dyDescent="0.2">
      <c r="M3327" s="34"/>
      <c r="N3327" s="34"/>
    </row>
    <row r="3328" spans="13:14" x14ac:dyDescent="0.2">
      <c r="M3328" s="34"/>
      <c r="N3328" s="34"/>
    </row>
    <row r="3329" spans="13:14" x14ac:dyDescent="0.2">
      <c r="M3329" s="34"/>
      <c r="N3329" s="34"/>
    </row>
    <row r="3330" spans="13:14" x14ac:dyDescent="0.2">
      <c r="M3330" s="34"/>
      <c r="N3330" s="34"/>
    </row>
    <row r="3331" spans="13:14" x14ac:dyDescent="0.2">
      <c r="M3331" s="34"/>
      <c r="N3331" s="34"/>
    </row>
    <row r="3332" spans="13:14" x14ac:dyDescent="0.2">
      <c r="M3332" s="34"/>
      <c r="N3332" s="34"/>
    </row>
    <row r="3333" spans="13:14" x14ac:dyDescent="0.2">
      <c r="M3333" s="34"/>
      <c r="N3333" s="34"/>
    </row>
    <row r="3334" spans="13:14" x14ac:dyDescent="0.2">
      <c r="M3334" s="34"/>
      <c r="N3334" s="34"/>
    </row>
    <row r="3335" spans="13:14" x14ac:dyDescent="0.2">
      <c r="M3335" s="34"/>
      <c r="N3335" s="34"/>
    </row>
    <row r="3336" spans="13:14" x14ac:dyDescent="0.2">
      <c r="M3336" s="34"/>
      <c r="N3336" s="34"/>
    </row>
    <row r="3337" spans="13:14" x14ac:dyDescent="0.2">
      <c r="M3337" s="34"/>
      <c r="N3337" s="34"/>
    </row>
    <row r="3338" spans="13:14" x14ac:dyDescent="0.2">
      <c r="M3338" s="34"/>
      <c r="N3338" s="34"/>
    </row>
    <row r="3339" spans="13:14" x14ac:dyDescent="0.2">
      <c r="M3339" s="34"/>
      <c r="N3339" s="34"/>
    </row>
    <row r="3340" spans="13:14" x14ac:dyDescent="0.2">
      <c r="M3340" s="34"/>
      <c r="N3340" s="34"/>
    </row>
    <row r="3341" spans="13:14" x14ac:dyDescent="0.2">
      <c r="M3341" s="34"/>
      <c r="N3341" s="34"/>
    </row>
    <row r="3342" spans="13:14" x14ac:dyDescent="0.2">
      <c r="M3342" s="34"/>
      <c r="N3342" s="34"/>
    </row>
    <row r="3343" spans="13:14" x14ac:dyDescent="0.2">
      <c r="M3343" s="34"/>
      <c r="N3343" s="34"/>
    </row>
    <row r="3344" spans="13:14" x14ac:dyDescent="0.2">
      <c r="M3344" s="34"/>
      <c r="N3344" s="34"/>
    </row>
    <row r="3345" spans="13:14" x14ac:dyDescent="0.2">
      <c r="M3345" s="34"/>
      <c r="N3345" s="34"/>
    </row>
    <row r="3346" spans="13:14" x14ac:dyDescent="0.2">
      <c r="M3346" s="34"/>
      <c r="N3346" s="34"/>
    </row>
    <row r="3347" spans="13:14" x14ac:dyDescent="0.2">
      <c r="M3347" s="34"/>
      <c r="N3347" s="34"/>
    </row>
    <row r="3348" spans="13:14" x14ac:dyDescent="0.2">
      <c r="M3348" s="34"/>
      <c r="N3348" s="34"/>
    </row>
    <row r="3349" spans="13:14" x14ac:dyDescent="0.2">
      <c r="M3349" s="34"/>
      <c r="N3349" s="34"/>
    </row>
    <row r="3350" spans="13:14" x14ac:dyDescent="0.2">
      <c r="M3350" s="34"/>
      <c r="N3350" s="34"/>
    </row>
    <row r="3351" spans="13:14" x14ac:dyDescent="0.2">
      <c r="M3351" s="34"/>
      <c r="N3351" s="34"/>
    </row>
    <row r="3352" spans="13:14" x14ac:dyDescent="0.2">
      <c r="M3352" s="34"/>
      <c r="N3352" s="34"/>
    </row>
    <row r="3353" spans="13:14" x14ac:dyDescent="0.2">
      <c r="M3353" s="34"/>
      <c r="N3353" s="34"/>
    </row>
    <row r="3354" spans="13:14" x14ac:dyDescent="0.2">
      <c r="M3354" s="34"/>
      <c r="N3354" s="34"/>
    </row>
    <row r="3355" spans="13:14" x14ac:dyDescent="0.2">
      <c r="M3355" s="34"/>
      <c r="N3355" s="34"/>
    </row>
    <row r="3356" spans="13:14" x14ac:dyDescent="0.2">
      <c r="M3356" s="34"/>
      <c r="N3356" s="34"/>
    </row>
    <row r="3357" spans="13:14" x14ac:dyDescent="0.2">
      <c r="M3357" s="34"/>
      <c r="N3357" s="34"/>
    </row>
    <row r="3358" spans="13:14" x14ac:dyDescent="0.2">
      <c r="M3358" s="34"/>
      <c r="N3358" s="34"/>
    </row>
    <row r="3359" spans="13:14" x14ac:dyDescent="0.2">
      <c r="M3359" s="34"/>
      <c r="N3359" s="34"/>
    </row>
    <row r="3360" spans="13:14" x14ac:dyDescent="0.2">
      <c r="M3360" s="34"/>
      <c r="N3360" s="34"/>
    </row>
    <row r="3361" spans="13:14" x14ac:dyDescent="0.2">
      <c r="M3361" s="34"/>
      <c r="N3361" s="34"/>
    </row>
    <row r="3362" spans="13:14" x14ac:dyDescent="0.2">
      <c r="M3362" s="34"/>
      <c r="N3362" s="34"/>
    </row>
    <row r="3363" spans="13:14" x14ac:dyDescent="0.2">
      <c r="M3363" s="34"/>
      <c r="N3363" s="34"/>
    </row>
    <row r="3364" spans="13:14" x14ac:dyDescent="0.2">
      <c r="M3364" s="34"/>
      <c r="N3364" s="34"/>
    </row>
    <row r="3365" spans="13:14" x14ac:dyDescent="0.2">
      <c r="M3365" s="34"/>
      <c r="N3365" s="34"/>
    </row>
    <row r="3366" spans="13:14" x14ac:dyDescent="0.2">
      <c r="M3366" s="34"/>
      <c r="N3366" s="34"/>
    </row>
    <row r="3367" spans="13:14" x14ac:dyDescent="0.2">
      <c r="M3367" s="34"/>
      <c r="N3367" s="34"/>
    </row>
    <row r="3368" spans="13:14" x14ac:dyDescent="0.2">
      <c r="M3368" s="34"/>
      <c r="N3368" s="34"/>
    </row>
    <row r="3369" spans="13:14" x14ac:dyDescent="0.2">
      <c r="M3369" s="34"/>
      <c r="N3369" s="34"/>
    </row>
    <row r="3370" spans="13:14" x14ac:dyDescent="0.2">
      <c r="M3370" s="34"/>
      <c r="N3370" s="34"/>
    </row>
    <row r="3371" spans="13:14" x14ac:dyDescent="0.2">
      <c r="M3371" s="34"/>
      <c r="N3371" s="34"/>
    </row>
    <row r="3372" spans="13:14" x14ac:dyDescent="0.2">
      <c r="M3372" s="34"/>
      <c r="N3372" s="34"/>
    </row>
    <row r="3373" spans="13:14" x14ac:dyDescent="0.2">
      <c r="M3373" s="34"/>
      <c r="N3373" s="34"/>
    </row>
    <row r="3374" spans="13:14" x14ac:dyDescent="0.2">
      <c r="M3374" s="34"/>
      <c r="N3374" s="34"/>
    </row>
    <row r="3375" spans="13:14" x14ac:dyDescent="0.2">
      <c r="M3375" s="34"/>
      <c r="N3375" s="34"/>
    </row>
    <row r="3376" spans="13:14" x14ac:dyDescent="0.2">
      <c r="M3376" s="34"/>
      <c r="N3376" s="34"/>
    </row>
    <row r="3377" spans="13:14" x14ac:dyDescent="0.2">
      <c r="M3377" s="34"/>
      <c r="N3377" s="34"/>
    </row>
    <row r="3378" spans="13:14" x14ac:dyDescent="0.2">
      <c r="M3378" s="34"/>
      <c r="N3378" s="34"/>
    </row>
    <row r="3379" spans="13:14" x14ac:dyDescent="0.2">
      <c r="M3379" s="34"/>
      <c r="N3379" s="34"/>
    </row>
    <row r="3380" spans="13:14" x14ac:dyDescent="0.2">
      <c r="M3380" s="34"/>
      <c r="N3380" s="34"/>
    </row>
    <row r="3381" spans="13:14" x14ac:dyDescent="0.2">
      <c r="M3381" s="34"/>
      <c r="N3381" s="34"/>
    </row>
    <row r="3382" spans="13:14" x14ac:dyDescent="0.2">
      <c r="M3382" s="34"/>
      <c r="N3382" s="34"/>
    </row>
    <row r="3383" spans="13:14" x14ac:dyDescent="0.2">
      <c r="M3383" s="34"/>
      <c r="N3383" s="34"/>
    </row>
    <row r="3384" spans="13:14" x14ac:dyDescent="0.2">
      <c r="M3384" s="34"/>
      <c r="N3384" s="34"/>
    </row>
    <row r="3385" spans="13:14" x14ac:dyDescent="0.2">
      <c r="M3385" s="34"/>
      <c r="N3385" s="34"/>
    </row>
    <row r="3386" spans="13:14" x14ac:dyDescent="0.2">
      <c r="M3386" s="34"/>
      <c r="N3386" s="34"/>
    </row>
    <row r="3387" spans="13:14" x14ac:dyDescent="0.2">
      <c r="M3387" s="34"/>
      <c r="N3387" s="34"/>
    </row>
    <row r="3388" spans="13:14" x14ac:dyDescent="0.2">
      <c r="M3388" s="34"/>
      <c r="N3388" s="34"/>
    </row>
    <row r="3389" spans="13:14" x14ac:dyDescent="0.2">
      <c r="M3389" s="34"/>
      <c r="N3389" s="34"/>
    </row>
    <row r="3390" spans="13:14" x14ac:dyDescent="0.2">
      <c r="M3390" s="34"/>
      <c r="N3390" s="34"/>
    </row>
    <row r="3391" spans="13:14" x14ac:dyDescent="0.2">
      <c r="M3391" s="34"/>
      <c r="N3391" s="34"/>
    </row>
    <row r="3392" spans="13:14" x14ac:dyDescent="0.2">
      <c r="M3392" s="34"/>
      <c r="N3392" s="34"/>
    </row>
    <row r="3393" spans="13:14" x14ac:dyDescent="0.2">
      <c r="M3393" s="34"/>
      <c r="N3393" s="34"/>
    </row>
    <row r="3394" spans="13:14" x14ac:dyDescent="0.2">
      <c r="M3394" s="34"/>
      <c r="N3394" s="34"/>
    </row>
    <row r="3395" spans="13:14" x14ac:dyDescent="0.2">
      <c r="M3395" s="34"/>
      <c r="N3395" s="34"/>
    </row>
    <row r="3396" spans="13:14" x14ac:dyDescent="0.2">
      <c r="M3396" s="34"/>
      <c r="N3396" s="34"/>
    </row>
    <row r="3397" spans="13:14" x14ac:dyDescent="0.2">
      <c r="M3397" s="34"/>
      <c r="N3397" s="34"/>
    </row>
    <row r="3398" spans="13:14" x14ac:dyDescent="0.2">
      <c r="M3398" s="34"/>
      <c r="N3398" s="34"/>
    </row>
    <row r="3399" spans="13:14" x14ac:dyDescent="0.2">
      <c r="M3399" s="34"/>
      <c r="N3399" s="34"/>
    </row>
    <row r="3400" spans="13:14" x14ac:dyDescent="0.2">
      <c r="M3400" s="34"/>
      <c r="N3400" s="34"/>
    </row>
    <row r="3401" spans="13:14" x14ac:dyDescent="0.2">
      <c r="M3401" s="34"/>
      <c r="N3401" s="34"/>
    </row>
    <row r="3402" spans="13:14" x14ac:dyDescent="0.2">
      <c r="M3402" s="34"/>
      <c r="N3402" s="34"/>
    </row>
    <row r="3403" spans="13:14" x14ac:dyDescent="0.2">
      <c r="M3403" s="34"/>
      <c r="N3403" s="34"/>
    </row>
    <row r="3404" spans="13:14" x14ac:dyDescent="0.2">
      <c r="M3404" s="34"/>
      <c r="N3404" s="34"/>
    </row>
    <row r="3405" spans="13:14" x14ac:dyDescent="0.2">
      <c r="M3405" s="34"/>
      <c r="N3405" s="34"/>
    </row>
    <row r="3406" spans="13:14" x14ac:dyDescent="0.2">
      <c r="M3406" s="34"/>
      <c r="N3406" s="34"/>
    </row>
    <row r="3407" spans="13:14" x14ac:dyDescent="0.2">
      <c r="M3407" s="34"/>
      <c r="N3407" s="34"/>
    </row>
    <row r="3408" spans="13:14" x14ac:dyDescent="0.2">
      <c r="M3408" s="34"/>
      <c r="N3408" s="34"/>
    </row>
    <row r="3409" spans="13:14" x14ac:dyDescent="0.2">
      <c r="M3409" s="34"/>
      <c r="N3409" s="34"/>
    </row>
    <row r="3410" spans="13:14" x14ac:dyDescent="0.2">
      <c r="M3410" s="34"/>
      <c r="N3410" s="34"/>
    </row>
    <row r="3411" spans="13:14" x14ac:dyDescent="0.2">
      <c r="M3411" s="34"/>
      <c r="N3411" s="34"/>
    </row>
    <row r="3412" spans="13:14" x14ac:dyDescent="0.2">
      <c r="M3412" s="34"/>
      <c r="N3412" s="34"/>
    </row>
    <row r="3413" spans="13:14" x14ac:dyDescent="0.2">
      <c r="M3413" s="34"/>
      <c r="N3413" s="34"/>
    </row>
    <row r="3414" spans="13:14" x14ac:dyDescent="0.2">
      <c r="M3414" s="34"/>
      <c r="N3414" s="34"/>
    </row>
    <row r="3415" spans="13:14" x14ac:dyDescent="0.2">
      <c r="M3415" s="34"/>
      <c r="N3415" s="34"/>
    </row>
    <row r="3416" spans="13:14" x14ac:dyDescent="0.2">
      <c r="M3416" s="34"/>
      <c r="N3416" s="34"/>
    </row>
    <row r="3417" spans="13:14" x14ac:dyDescent="0.2">
      <c r="M3417" s="34"/>
      <c r="N3417" s="34"/>
    </row>
    <row r="3418" spans="13:14" x14ac:dyDescent="0.2">
      <c r="M3418" s="34"/>
      <c r="N3418" s="34"/>
    </row>
    <row r="3419" spans="13:14" x14ac:dyDescent="0.2">
      <c r="M3419" s="34"/>
      <c r="N3419" s="34"/>
    </row>
    <row r="3420" spans="13:14" x14ac:dyDescent="0.2">
      <c r="M3420" s="34"/>
      <c r="N3420" s="34"/>
    </row>
    <row r="3421" spans="13:14" x14ac:dyDescent="0.2">
      <c r="M3421" s="34"/>
      <c r="N3421" s="34"/>
    </row>
    <row r="3422" spans="13:14" x14ac:dyDescent="0.2">
      <c r="M3422" s="34"/>
      <c r="N3422" s="34"/>
    </row>
    <row r="3423" spans="13:14" x14ac:dyDescent="0.2">
      <c r="M3423" s="34"/>
      <c r="N3423" s="34"/>
    </row>
    <row r="3424" spans="13:14" x14ac:dyDescent="0.2">
      <c r="M3424" s="34"/>
      <c r="N3424" s="34"/>
    </row>
    <row r="3425" spans="13:14" x14ac:dyDescent="0.2">
      <c r="M3425" s="34"/>
      <c r="N3425" s="34"/>
    </row>
    <row r="3426" spans="13:14" x14ac:dyDescent="0.2">
      <c r="M3426" s="34"/>
      <c r="N3426" s="34"/>
    </row>
    <row r="3427" spans="13:14" x14ac:dyDescent="0.2">
      <c r="M3427" s="34"/>
      <c r="N3427" s="34"/>
    </row>
    <row r="3428" spans="13:14" x14ac:dyDescent="0.2">
      <c r="M3428" s="34"/>
      <c r="N3428" s="34"/>
    </row>
    <row r="3429" spans="13:14" x14ac:dyDescent="0.2">
      <c r="M3429" s="34"/>
      <c r="N3429" s="34"/>
    </row>
    <row r="3430" spans="13:14" x14ac:dyDescent="0.2">
      <c r="M3430" s="34"/>
      <c r="N3430" s="34"/>
    </row>
    <row r="3431" spans="13:14" x14ac:dyDescent="0.2">
      <c r="M3431" s="34"/>
      <c r="N3431" s="34"/>
    </row>
    <row r="3432" spans="13:14" x14ac:dyDescent="0.2">
      <c r="M3432" s="34"/>
      <c r="N3432" s="34"/>
    </row>
    <row r="3433" spans="13:14" x14ac:dyDescent="0.2">
      <c r="M3433" s="34"/>
      <c r="N3433" s="34"/>
    </row>
    <row r="3434" spans="13:14" x14ac:dyDescent="0.2">
      <c r="M3434" s="34"/>
      <c r="N3434" s="34"/>
    </row>
    <row r="3435" spans="13:14" x14ac:dyDescent="0.2">
      <c r="M3435" s="34"/>
      <c r="N3435" s="34"/>
    </row>
    <row r="3436" spans="13:14" x14ac:dyDescent="0.2">
      <c r="M3436" s="34"/>
      <c r="N3436" s="34"/>
    </row>
    <row r="3437" spans="13:14" x14ac:dyDescent="0.2">
      <c r="M3437" s="34"/>
      <c r="N3437" s="34"/>
    </row>
    <row r="3438" spans="13:14" x14ac:dyDescent="0.2">
      <c r="M3438" s="34"/>
      <c r="N3438" s="34"/>
    </row>
    <row r="3439" spans="13:14" x14ac:dyDescent="0.2">
      <c r="M3439" s="34"/>
      <c r="N3439" s="34"/>
    </row>
    <row r="3440" spans="13:14" x14ac:dyDescent="0.2">
      <c r="M3440" s="34"/>
      <c r="N3440" s="34"/>
    </row>
    <row r="3441" spans="13:14" x14ac:dyDescent="0.2">
      <c r="M3441" s="34"/>
      <c r="N3441" s="34"/>
    </row>
    <row r="3442" spans="13:14" x14ac:dyDescent="0.2">
      <c r="M3442" s="34"/>
      <c r="N3442" s="34"/>
    </row>
    <row r="3443" spans="13:14" x14ac:dyDescent="0.2">
      <c r="M3443" s="34"/>
      <c r="N3443" s="34"/>
    </row>
    <row r="3444" spans="13:14" x14ac:dyDescent="0.2">
      <c r="M3444" s="34"/>
      <c r="N3444" s="34"/>
    </row>
    <row r="3445" spans="13:14" x14ac:dyDescent="0.2">
      <c r="M3445" s="34"/>
      <c r="N3445" s="34"/>
    </row>
    <row r="3446" spans="13:14" x14ac:dyDescent="0.2">
      <c r="M3446" s="34"/>
      <c r="N3446" s="34"/>
    </row>
    <row r="3447" spans="13:14" x14ac:dyDescent="0.2">
      <c r="M3447" s="34"/>
      <c r="N3447" s="34"/>
    </row>
    <row r="3448" spans="13:14" x14ac:dyDescent="0.2">
      <c r="M3448" s="34"/>
      <c r="N3448" s="34"/>
    </row>
    <row r="3449" spans="13:14" x14ac:dyDescent="0.2">
      <c r="M3449" s="34"/>
      <c r="N3449" s="34"/>
    </row>
    <row r="3450" spans="13:14" x14ac:dyDescent="0.2">
      <c r="M3450" s="34"/>
      <c r="N3450" s="34"/>
    </row>
    <row r="3451" spans="13:14" x14ac:dyDescent="0.2">
      <c r="M3451" s="34"/>
      <c r="N3451" s="34"/>
    </row>
    <row r="3452" spans="13:14" x14ac:dyDescent="0.2">
      <c r="M3452" s="34"/>
      <c r="N3452" s="34"/>
    </row>
    <row r="3453" spans="13:14" x14ac:dyDescent="0.2">
      <c r="M3453" s="34"/>
      <c r="N3453" s="34"/>
    </row>
    <row r="3454" spans="13:14" x14ac:dyDescent="0.2">
      <c r="M3454" s="34"/>
      <c r="N3454" s="34"/>
    </row>
    <row r="3455" spans="13:14" x14ac:dyDescent="0.2">
      <c r="M3455" s="34"/>
      <c r="N3455" s="34"/>
    </row>
    <row r="3456" spans="13:14" x14ac:dyDescent="0.2">
      <c r="M3456" s="34"/>
      <c r="N3456" s="34"/>
    </row>
    <row r="3457" spans="13:14" x14ac:dyDescent="0.2">
      <c r="M3457" s="34"/>
      <c r="N3457" s="34"/>
    </row>
    <row r="3458" spans="13:14" x14ac:dyDescent="0.2">
      <c r="M3458" s="34"/>
      <c r="N3458" s="34"/>
    </row>
    <row r="3459" spans="13:14" x14ac:dyDescent="0.2">
      <c r="M3459" s="34"/>
      <c r="N3459" s="34"/>
    </row>
    <row r="3460" spans="13:14" x14ac:dyDescent="0.2">
      <c r="M3460" s="34"/>
      <c r="N3460" s="34"/>
    </row>
    <row r="3461" spans="13:14" x14ac:dyDescent="0.2">
      <c r="M3461" s="34"/>
      <c r="N3461" s="34"/>
    </row>
    <row r="3462" spans="13:14" x14ac:dyDescent="0.2">
      <c r="M3462" s="34"/>
      <c r="N3462" s="34"/>
    </row>
    <row r="3463" spans="13:14" x14ac:dyDescent="0.2">
      <c r="M3463" s="34"/>
      <c r="N3463" s="34"/>
    </row>
    <row r="3464" spans="13:14" x14ac:dyDescent="0.2">
      <c r="M3464" s="34"/>
      <c r="N3464" s="34"/>
    </row>
    <row r="3465" spans="13:14" x14ac:dyDescent="0.2">
      <c r="M3465" s="34"/>
      <c r="N3465" s="34"/>
    </row>
    <row r="3466" spans="13:14" x14ac:dyDescent="0.2">
      <c r="M3466" s="34"/>
      <c r="N3466" s="34"/>
    </row>
    <row r="3467" spans="13:14" x14ac:dyDescent="0.2">
      <c r="M3467" s="34"/>
      <c r="N3467" s="34"/>
    </row>
    <row r="3468" spans="13:14" x14ac:dyDescent="0.2">
      <c r="M3468" s="34"/>
      <c r="N3468" s="34"/>
    </row>
    <row r="3469" spans="13:14" x14ac:dyDescent="0.2">
      <c r="M3469" s="34"/>
      <c r="N3469" s="34"/>
    </row>
    <row r="3470" spans="13:14" x14ac:dyDescent="0.2">
      <c r="M3470" s="34"/>
      <c r="N3470" s="34"/>
    </row>
    <row r="3471" spans="13:14" x14ac:dyDescent="0.2">
      <c r="M3471" s="34"/>
      <c r="N3471" s="34"/>
    </row>
    <row r="3472" spans="13:14" x14ac:dyDescent="0.2">
      <c r="M3472" s="34"/>
      <c r="N3472" s="34"/>
    </row>
    <row r="3473" spans="13:14" x14ac:dyDescent="0.2">
      <c r="M3473" s="34"/>
      <c r="N3473" s="34"/>
    </row>
    <row r="3474" spans="13:14" x14ac:dyDescent="0.2">
      <c r="M3474" s="34"/>
      <c r="N3474" s="34"/>
    </row>
    <row r="3475" spans="13:14" x14ac:dyDescent="0.2">
      <c r="M3475" s="34"/>
      <c r="N3475" s="34"/>
    </row>
    <row r="3476" spans="13:14" x14ac:dyDescent="0.2">
      <c r="M3476" s="34"/>
      <c r="N3476" s="34"/>
    </row>
    <row r="3477" spans="13:14" x14ac:dyDescent="0.2">
      <c r="M3477" s="34"/>
      <c r="N3477" s="34"/>
    </row>
    <row r="3478" spans="13:14" x14ac:dyDescent="0.2">
      <c r="M3478" s="34"/>
      <c r="N3478" s="34"/>
    </row>
    <row r="3479" spans="13:14" x14ac:dyDescent="0.2">
      <c r="M3479" s="34"/>
      <c r="N3479" s="34"/>
    </row>
    <row r="3480" spans="13:14" x14ac:dyDescent="0.2">
      <c r="M3480" s="34"/>
      <c r="N3480" s="34"/>
    </row>
    <row r="3481" spans="13:14" x14ac:dyDescent="0.2">
      <c r="M3481" s="34"/>
      <c r="N3481" s="34"/>
    </row>
    <row r="3482" spans="13:14" x14ac:dyDescent="0.2">
      <c r="M3482" s="34"/>
      <c r="N3482" s="34"/>
    </row>
    <row r="3483" spans="13:14" x14ac:dyDescent="0.2">
      <c r="M3483" s="34"/>
      <c r="N3483" s="34"/>
    </row>
    <row r="3484" spans="13:14" x14ac:dyDescent="0.2">
      <c r="M3484" s="34"/>
      <c r="N3484" s="34"/>
    </row>
    <row r="3485" spans="13:14" x14ac:dyDescent="0.2">
      <c r="M3485" s="34"/>
      <c r="N3485" s="34"/>
    </row>
    <row r="3486" spans="13:14" x14ac:dyDescent="0.2">
      <c r="M3486" s="34"/>
      <c r="N3486" s="34"/>
    </row>
    <row r="3487" spans="13:14" x14ac:dyDescent="0.2">
      <c r="M3487" s="34"/>
      <c r="N3487" s="34"/>
    </row>
    <row r="3488" spans="13:14" x14ac:dyDescent="0.2">
      <c r="M3488" s="34"/>
      <c r="N3488" s="34"/>
    </row>
    <row r="3489" spans="13:14" x14ac:dyDescent="0.2">
      <c r="M3489" s="34"/>
      <c r="N3489" s="34"/>
    </row>
    <row r="3490" spans="13:14" x14ac:dyDescent="0.2">
      <c r="M3490" s="34"/>
      <c r="N3490" s="34"/>
    </row>
    <row r="3491" spans="13:14" x14ac:dyDescent="0.2">
      <c r="M3491" s="34"/>
      <c r="N3491" s="34"/>
    </row>
    <row r="3492" spans="13:14" x14ac:dyDescent="0.2">
      <c r="M3492" s="34"/>
      <c r="N3492" s="34"/>
    </row>
    <row r="3493" spans="13:14" x14ac:dyDescent="0.2">
      <c r="M3493" s="34"/>
      <c r="N3493" s="34"/>
    </row>
    <row r="3494" spans="13:14" x14ac:dyDescent="0.2">
      <c r="M3494" s="34"/>
      <c r="N3494" s="34"/>
    </row>
    <row r="3495" spans="13:14" x14ac:dyDescent="0.2">
      <c r="M3495" s="34"/>
      <c r="N3495" s="34"/>
    </row>
    <row r="3496" spans="13:14" x14ac:dyDescent="0.2">
      <c r="M3496" s="34"/>
      <c r="N3496" s="34"/>
    </row>
    <row r="3497" spans="13:14" x14ac:dyDescent="0.2">
      <c r="M3497" s="34"/>
      <c r="N3497" s="34"/>
    </row>
    <row r="3498" spans="13:14" x14ac:dyDescent="0.2">
      <c r="M3498" s="34"/>
      <c r="N3498" s="34"/>
    </row>
    <row r="3499" spans="13:14" x14ac:dyDescent="0.2">
      <c r="M3499" s="34"/>
      <c r="N3499" s="34"/>
    </row>
    <row r="3500" spans="13:14" x14ac:dyDescent="0.2">
      <c r="M3500" s="34"/>
      <c r="N3500" s="34"/>
    </row>
    <row r="3501" spans="13:14" x14ac:dyDescent="0.2">
      <c r="M3501" s="34"/>
      <c r="N3501" s="34"/>
    </row>
    <row r="3502" spans="13:14" x14ac:dyDescent="0.2">
      <c r="M3502" s="34"/>
      <c r="N3502" s="34"/>
    </row>
    <row r="3503" spans="13:14" x14ac:dyDescent="0.2">
      <c r="M3503" s="34"/>
      <c r="N3503" s="34"/>
    </row>
    <row r="3504" spans="13:14" x14ac:dyDescent="0.2">
      <c r="M3504" s="34"/>
      <c r="N3504" s="34"/>
    </row>
    <row r="3505" spans="13:14" x14ac:dyDescent="0.2">
      <c r="M3505" s="34"/>
      <c r="N3505" s="34"/>
    </row>
    <row r="3506" spans="13:14" x14ac:dyDescent="0.2">
      <c r="M3506" s="34"/>
      <c r="N3506" s="34"/>
    </row>
    <row r="3507" spans="13:14" x14ac:dyDescent="0.2">
      <c r="M3507" s="34"/>
      <c r="N3507" s="34"/>
    </row>
    <row r="3508" spans="13:14" x14ac:dyDescent="0.2">
      <c r="M3508" s="34"/>
      <c r="N3508" s="34"/>
    </row>
    <row r="3509" spans="13:14" x14ac:dyDescent="0.2">
      <c r="M3509" s="34"/>
      <c r="N3509" s="34"/>
    </row>
    <row r="3510" spans="13:14" x14ac:dyDescent="0.2">
      <c r="M3510" s="34"/>
      <c r="N3510" s="34"/>
    </row>
    <row r="3511" spans="13:14" x14ac:dyDescent="0.2">
      <c r="M3511" s="34"/>
      <c r="N3511" s="34"/>
    </row>
    <row r="3512" spans="13:14" x14ac:dyDescent="0.2">
      <c r="M3512" s="34"/>
      <c r="N3512" s="34"/>
    </row>
    <row r="3513" spans="13:14" x14ac:dyDescent="0.2">
      <c r="M3513" s="34"/>
      <c r="N3513" s="34"/>
    </row>
    <row r="3514" spans="13:14" x14ac:dyDescent="0.2">
      <c r="M3514" s="34"/>
      <c r="N3514" s="34"/>
    </row>
    <row r="3515" spans="13:14" x14ac:dyDescent="0.2">
      <c r="M3515" s="34"/>
      <c r="N3515" s="34"/>
    </row>
    <row r="3516" spans="13:14" x14ac:dyDescent="0.2">
      <c r="M3516" s="34"/>
      <c r="N3516" s="34"/>
    </row>
    <row r="3517" spans="13:14" x14ac:dyDescent="0.2">
      <c r="M3517" s="34"/>
      <c r="N3517" s="34"/>
    </row>
    <row r="3518" spans="13:14" x14ac:dyDescent="0.2">
      <c r="M3518" s="34"/>
      <c r="N3518" s="34"/>
    </row>
    <row r="3519" spans="13:14" x14ac:dyDescent="0.2">
      <c r="M3519" s="34"/>
      <c r="N3519" s="34"/>
    </row>
    <row r="3520" spans="13:14" x14ac:dyDescent="0.2">
      <c r="M3520" s="34"/>
      <c r="N3520" s="34"/>
    </row>
    <row r="3521" spans="13:14" x14ac:dyDescent="0.2">
      <c r="M3521" s="34"/>
      <c r="N3521" s="34"/>
    </row>
    <row r="3522" spans="13:14" x14ac:dyDescent="0.2">
      <c r="M3522" s="34"/>
      <c r="N3522" s="34"/>
    </row>
    <row r="3523" spans="13:14" x14ac:dyDescent="0.2">
      <c r="M3523" s="34"/>
      <c r="N3523" s="34"/>
    </row>
    <row r="3524" spans="13:14" x14ac:dyDescent="0.2">
      <c r="M3524" s="34"/>
      <c r="N3524" s="34"/>
    </row>
    <row r="3525" spans="13:14" x14ac:dyDescent="0.2">
      <c r="M3525" s="34"/>
      <c r="N3525" s="34"/>
    </row>
    <row r="3526" spans="13:14" x14ac:dyDescent="0.2">
      <c r="M3526" s="34"/>
      <c r="N3526" s="34"/>
    </row>
    <row r="3527" spans="13:14" x14ac:dyDescent="0.2">
      <c r="M3527" s="34"/>
      <c r="N3527" s="34"/>
    </row>
    <row r="3528" spans="13:14" x14ac:dyDescent="0.2">
      <c r="M3528" s="34"/>
      <c r="N3528" s="34"/>
    </row>
    <row r="3529" spans="13:14" x14ac:dyDescent="0.2">
      <c r="M3529" s="34"/>
      <c r="N3529" s="34"/>
    </row>
    <row r="3530" spans="13:14" x14ac:dyDescent="0.2">
      <c r="M3530" s="34"/>
      <c r="N3530" s="34"/>
    </row>
    <row r="3531" spans="13:14" x14ac:dyDescent="0.2">
      <c r="M3531" s="34"/>
      <c r="N3531" s="34"/>
    </row>
    <row r="3532" spans="13:14" x14ac:dyDescent="0.2">
      <c r="M3532" s="34"/>
      <c r="N3532" s="34"/>
    </row>
    <row r="3533" spans="13:14" x14ac:dyDescent="0.2">
      <c r="M3533" s="34"/>
      <c r="N3533" s="34"/>
    </row>
    <row r="3534" spans="13:14" x14ac:dyDescent="0.2">
      <c r="M3534" s="34"/>
      <c r="N3534" s="34"/>
    </row>
    <row r="3535" spans="13:14" x14ac:dyDescent="0.2">
      <c r="M3535" s="34"/>
      <c r="N3535" s="34"/>
    </row>
    <row r="3536" spans="13:14" x14ac:dyDescent="0.2">
      <c r="M3536" s="34"/>
      <c r="N3536" s="34"/>
    </row>
    <row r="3537" spans="13:14" x14ac:dyDescent="0.2">
      <c r="M3537" s="34"/>
      <c r="N3537" s="34"/>
    </row>
    <row r="3538" spans="13:14" x14ac:dyDescent="0.2">
      <c r="M3538" s="34"/>
      <c r="N3538" s="34"/>
    </row>
    <row r="3539" spans="13:14" x14ac:dyDescent="0.2">
      <c r="M3539" s="34"/>
      <c r="N3539" s="34"/>
    </row>
    <row r="3540" spans="13:14" x14ac:dyDescent="0.2">
      <c r="M3540" s="34"/>
      <c r="N3540" s="34"/>
    </row>
    <row r="3541" spans="13:14" x14ac:dyDescent="0.2">
      <c r="M3541" s="34"/>
      <c r="N3541" s="34"/>
    </row>
    <row r="3542" spans="13:14" x14ac:dyDescent="0.2">
      <c r="M3542" s="34"/>
      <c r="N3542" s="34"/>
    </row>
    <row r="3543" spans="13:14" x14ac:dyDescent="0.2">
      <c r="M3543" s="34"/>
      <c r="N3543" s="34"/>
    </row>
    <row r="3544" spans="13:14" x14ac:dyDescent="0.2">
      <c r="M3544" s="34"/>
      <c r="N3544" s="34"/>
    </row>
    <row r="3545" spans="13:14" x14ac:dyDescent="0.2">
      <c r="M3545" s="34"/>
      <c r="N3545" s="34"/>
    </row>
    <row r="3546" spans="13:14" x14ac:dyDescent="0.2">
      <c r="M3546" s="34"/>
      <c r="N3546" s="34"/>
    </row>
    <row r="3547" spans="13:14" x14ac:dyDescent="0.2">
      <c r="M3547" s="34"/>
      <c r="N3547" s="34"/>
    </row>
    <row r="3548" spans="13:14" x14ac:dyDescent="0.2">
      <c r="M3548" s="34"/>
      <c r="N3548" s="34"/>
    </row>
    <row r="3549" spans="13:14" x14ac:dyDescent="0.2">
      <c r="M3549" s="34"/>
      <c r="N3549" s="34"/>
    </row>
    <row r="3550" spans="13:14" x14ac:dyDescent="0.2">
      <c r="M3550" s="34"/>
      <c r="N3550" s="34"/>
    </row>
    <row r="3551" spans="13:14" x14ac:dyDescent="0.2">
      <c r="M3551" s="34"/>
      <c r="N3551" s="34"/>
    </row>
    <row r="3552" spans="13:14" x14ac:dyDescent="0.2">
      <c r="M3552" s="34"/>
      <c r="N3552" s="34"/>
    </row>
    <row r="3553" spans="13:14" x14ac:dyDescent="0.2">
      <c r="M3553" s="34"/>
      <c r="N3553" s="34"/>
    </row>
    <row r="3554" spans="13:14" x14ac:dyDescent="0.2">
      <c r="M3554" s="34"/>
      <c r="N3554" s="34"/>
    </row>
    <row r="3555" spans="13:14" x14ac:dyDescent="0.2">
      <c r="M3555" s="34"/>
      <c r="N3555" s="34"/>
    </row>
    <row r="3556" spans="13:14" x14ac:dyDescent="0.2">
      <c r="M3556" s="34"/>
      <c r="N3556" s="34"/>
    </row>
    <row r="3557" spans="13:14" x14ac:dyDescent="0.2">
      <c r="M3557" s="34"/>
      <c r="N3557" s="34"/>
    </row>
    <row r="3558" spans="13:14" x14ac:dyDescent="0.2">
      <c r="M3558" s="34"/>
      <c r="N3558" s="34"/>
    </row>
    <row r="3559" spans="13:14" x14ac:dyDescent="0.2">
      <c r="M3559" s="34"/>
      <c r="N3559" s="34"/>
    </row>
    <row r="3560" spans="13:14" x14ac:dyDescent="0.2">
      <c r="M3560" s="34"/>
      <c r="N3560" s="34"/>
    </row>
    <row r="3561" spans="13:14" x14ac:dyDescent="0.2">
      <c r="M3561" s="34"/>
      <c r="N3561" s="34"/>
    </row>
    <row r="3562" spans="13:14" x14ac:dyDescent="0.2">
      <c r="M3562" s="34"/>
      <c r="N3562" s="34"/>
    </row>
    <row r="3563" spans="13:14" x14ac:dyDescent="0.2">
      <c r="M3563" s="34"/>
      <c r="N3563" s="34"/>
    </row>
    <row r="3564" spans="13:14" x14ac:dyDescent="0.2">
      <c r="M3564" s="34"/>
      <c r="N3564" s="34"/>
    </row>
    <row r="3565" spans="13:14" x14ac:dyDescent="0.2">
      <c r="M3565" s="34"/>
      <c r="N3565" s="34"/>
    </row>
    <row r="3566" spans="13:14" x14ac:dyDescent="0.2">
      <c r="M3566" s="34"/>
      <c r="N3566" s="34"/>
    </row>
    <row r="3567" spans="13:14" x14ac:dyDescent="0.2">
      <c r="M3567" s="34"/>
      <c r="N3567" s="34"/>
    </row>
    <row r="3568" spans="13:14" x14ac:dyDescent="0.2">
      <c r="M3568" s="34"/>
      <c r="N3568" s="34"/>
    </row>
    <row r="3569" spans="13:14" x14ac:dyDescent="0.2">
      <c r="M3569" s="34"/>
      <c r="N3569" s="34"/>
    </row>
    <row r="3570" spans="13:14" x14ac:dyDescent="0.2">
      <c r="M3570" s="34"/>
      <c r="N3570" s="34"/>
    </row>
    <row r="3571" spans="13:14" x14ac:dyDescent="0.2">
      <c r="M3571" s="34"/>
      <c r="N3571" s="34"/>
    </row>
    <row r="3572" spans="13:14" x14ac:dyDescent="0.2">
      <c r="M3572" s="34"/>
      <c r="N3572" s="34"/>
    </row>
    <row r="3573" spans="13:14" x14ac:dyDescent="0.2">
      <c r="M3573" s="34"/>
      <c r="N3573" s="34"/>
    </row>
    <row r="3574" spans="13:14" x14ac:dyDescent="0.2">
      <c r="M3574" s="34"/>
      <c r="N3574" s="34"/>
    </row>
    <row r="3575" spans="13:14" x14ac:dyDescent="0.2">
      <c r="M3575" s="34"/>
      <c r="N3575" s="34"/>
    </row>
    <row r="3576" spans="13:14" x14ac:dyDescent="0.2">
      <c r="M3576" s="34"/>
      <c r="N3576" s="34"/>
    </row>
    <row r="3577" spans="13:14" x14ac:dyDescent="0.2">
      <c r="M3577" s="34"/>
      <c r="N3577" s="34"/>
    </row>
    <row r="3578" spans="13:14" x14ac:dyDescent="0.2">
      <c r="M3578" s="34"/>
      <c r="N3578" s="34"/>
    </row>
    <row r="3579" spans="13:14" x14ac:dyDescent="0.2">
      <c r="M3579" s="34"/>
      <c r="N3579" s="34"/>
    </row>
    <row r="3580" spans="13:14" x14ac:dyDescent="0.2">
      <c r="M3580" s="34"/>
      <c r="N3580" s="34"/>
    </row>
    <row r="3581" spans="13:14" x14ac:dyDescent="0.2">
      <c r="M3581" s="34"/>
      <c r="N3581" s="34"/>
    </row>
    <row r="3582" spans="13:14" x14ac:dyDescent="0.2">
      <c r="M3582" s="34"/>
      <c r="N3582" s="34"/>
    </row>
    <row r="3583" spans="13:14" x14ac:dyDescent="0.2">
      <c r="M3583" s="34"/>
      <c r="N3583" s="34"/>
    </row>
    <row r="3584" spans="13:14" x14ac:dyDescent="0.2">
      <c r="M3584" s="34"/>
      <c r="N3584" s="34"/>
    </row>
    <row r="3585" spans="13:14" x14ac:dyDescent="0.2">
      <c r="M3585" s="34"/>
      <c r="N3585" s="34"/>
    </row>
    <row r="3586" spans="13:14" x14ac:dyDescent="0.2">
      <c r="M3586" s="34"/>
      <c r="N3586" s="34"/>
    </row>
    <row r="3587" spans="13:14" x14ac:dyDescent="0.2">
      <c r="M3587" s="34"/>
      <c r="N3587" s="34"/>
    </row>
    <row r="3588" spans="13:14" x14ac:dyDescent="0.2">
      <c r="M3588" s="34"/>
      <c r="N3588" s="34"/>
    </row>
    <row r="3589" spans="13:14" x14ac:dyDescent="0.2">
      <c r="M3589" s="34"/>
      <c r="N3589" s="34"/>
    </row>
    <row r="3590" spans="13:14" x14ac:dyDescent="0.2">
      <c r="M3590" s="34"/>
      <c r="N3590" s="34"/>
    </row>
    <row r="3591" spans="13:14" x14ac:dyDescent="0.2">
      <c r="M3591" s="34"/>
      <c r="N3591" s="34"/>
    </row>
    <row r="3592" spans="13:14" x14ac:dyDescent="0.2">
      <c r="M3592" s="34"/>
      <c r="N3592" s="34"/>
    </row>
    <row r="3593" spans="13:14" x14ac:dyDescent="0.2">
      <c r="M3593" s="34"/>
      <c r="N3593" s="34"/>
    </row>
    <row r="3594" spans="13:14" x14ac:dyDescent="0.2">
      <c r="M3594" s="34"/>
      <c r="N3594" s="34"/>
    </row>
    <row r="3595" spans="13:14" x14ac:dyDescent="0.2">
      <c r="M3595" s="34"/>
      <c r="N3595" s="34"/>
    </row>
    <row r="3596" spans="13:14" x14ac:dyDescent="0.2">
      <c r="M3596" s="34"/>
      <c r="N3596" s="34"/>
    </row>
    <row r="3597" spans="13:14" x14ac:dyDescent="0.2">
      <c r="M3597" s="34"/>
      <c r="N3597" s="34"/>
    </row>
    <row r="3598" spans="13:14" x14ac:dyDescent="0.2">
      <c r="M3598" s="34"/>
      <c r="N3598" s="34"/>
    </row>
    <row r="3599" spans="13:14" x14ac:dyDescent="0.2">
      <c r="M3599" s="34"/>
      <c r="N3599" s="34"/>
    </row>
    <row r="3600" spans="13:14" x14ac:dyDescent="0.2">
      <c r="M3600" s="34"/>
      <c r="N3600" s="34"/>
    </row>
    <row r="3601" spans="13:14" x14ac:dyDescent="0.2">
      <c r="M3601" s="34"/>
      <c r="N3601" s="34"/>
    </row>
    <row r="3602" spans="13:14" x14ac:dyDescent="0.2">
      <c r="M3602" s="34"/>
      <c r="N3602" s="34"/>
    </row>
    <row r="3603" spans="13:14" x14ac:dyDescent="0.2">
      <c r="M3603" s="34"/>
      <c r="N3603" s="34"/>
    </row>
    <row r="3604" spans="13:14" x14ac:dyDescent="0.2">
      <c r="M3604" s="34"/>
      <c r="N3604" s="34"/>
    </row>
    <row r="3605" spans="13:14" x14ac:dyDescent="0.2">
      <c r="M3605" s="34"/>
      <c r="N3605" s="34"/>
    </row>
    <row r="3606" spans="13:14" x14ac:dyDescent="0.2">
      <c r="M3606" s="34"/>
      <c r="N3606" s="34"/>
    </row>
    <row r="3607" spans="13:14" x14ac:dyDescent="0.2">
      <c r="M3607" s="34"/>
      <c r="N3607" s="34"/>
    </row>
    <row r="3608" spans="13:14" x14ac:dyDescent="0.2">
      <c r="M3608" s="34"/>
      <c r="N3608" s="34"/>
    </row>
    <row r="3609" spans="13:14" x14ac:dyDescent="0.2">
      <c r="M3609" s="34"/>
      <c r="N3609" s="34"/>
    </row>
    <row r="3610" spans="13:14" x14ac:dyDescent="0.2">
      <c r="M3610" s="34"/>
      <c r="N3610" s="34"/>
    </row>
    <row r="3611" spans="13:14" x14ac:dyDescent="0.2">
      <c r="M3611" s="34"/>
      <c r="N3611" s="34"/>
    </row>
    <row r="3612" spans="13:14" x14ac:dyDescent="0.2">
      <c r="M3612" s="34"/>
      <c r="N3612" s="34"/>
    </row>
    <row r="3613" spans="13:14" x14ac:dyDescent="0.2">
      <c r="M3613" s="34"/>
      <c r="N3613" s="34"/>
    </row>
    <row r="3614" spans="13:14" x14ac:dyDescent="0.2">
      <c r="M3614" s="34"/>
      <c r="N3614" s="34"/>
    </row>
    <row r="3615" spans="13:14" x14ac:dyDescent="0.2">
      <c r="M3615" s="34"/>
      <c r="N3615" s="34"/>
    </row>
    <row r="3616" spans="13:14" x14ac:dyDescent="0.2">
      <c r="M3616" s="34"/>
      <c r="N3616" s="34"/>
    </row>
    <row r="3617" spans="13:14" x14ac:dyDescent="0.2">
      <c r="M3617" s="34"/>
      <c r="N3617" s="34"/>
    </row>
    <row r="3618" spans="13:14" x14ac:dyDescent="0.2">
      <c r="M3618" s="34"/>
      <c r="N3618" s="34"/>
    </row>
    <row r="3619" spans="13:14" x14ac:dyDescent="0.2">
      <c r="M3619" s="34"/>
      <c r="N3619" s="34"/>
    </row>
    <row r="3620" spans="13:14" x14ac:dyDescent="0.2">
      <c r="M3620" s="34"/>
      <c r="N3620" s="34"/>
    </row>
    <row r="3621" spans="13:14" x14ac:dyDescent="0.2">
      <c r="M3621" s="34"/>
      <c r="N3621" s="34"/>
    </row>
    <row r="3622" spans="13:14" x14ac:dyDescent="0.2">
      <c r="M3622" s="34"/>
      <c r="N3622" s="34"/>
    </row>
    <row r="3623" spans="13:14" x14ac:dyDescent="0.2">
      <c r="M3623" s="34"/>
      <c r="N3623" s="34"/>
    </row>
    <row r="3624" spans="13:14" x14ac:dyDescent="0.2">
      <c r="M3624" s="34"/>
      <c r="N3624" s="34"/>
    </row>
    <row r="3625" spans="13:14" x14ac:dyDescent="0.2">
      <c r="M3625" s="34"/>
      <c r="N3625" s="34"/>
    </row>
    <row r="3626" spans="13:14" x14ac:dyDescent="0.2">
      <c r="M3626" s="34"/>
      <c r="N3626" s="34"/>
    </row>
    <row r="3627" spans="13:14" x14ac:dyDescent="0.2">
      <c r="M3627" s="34"/>
      <c r="N3627" s="34"/>
    </row>
    <row r="3628" spans="13:14" x14ac:dyDescent="0.2">
      <c r="M3628" s="34"/>
      <c r="N3628" s="34"/>
    </row>
    <row r="3629" spans="13:14" x14ac:dyDescent="0.2">
      <c r="M3629" s="34"/>
      <c r="N3629" s="34"/>
    </row>
    <row r="3630" spans="13:14" x14ac:dyDescent="0.2">
      <c r="M3630" s="34"/>
      <c r="N3630" s="34"/>
    </row>
    <row r="3631" spans="13:14" x14ac:dyDescent="0.2">
      <c r="M3631" s="34"/>
      <c r="N3631" s="34"/>
    </row>
    <row r="3632" spans="13:14" x14ac:dyDescent="0.2">
      <c r="M3632" s="34"/>
      <c r="N3632" s="34"/>
    </row>
    <row r="3633" spans="13:14" x14ac:dyDescent="0.2">
      <c r="M3633" s="34"/>
      <c r="N3633" s="34"/>
    </row>
    <row r="3634" spans="13:14" x14ac:dyDescent="0.2">
      <c r="M3634" s="34"/>
      <c r="N3634" s="34"/>
    </row>
    <row r="3635" spans="13:14" x14ac:dyDescent="0.2">
      <c r="M3635" s="34"/>
      <c r="N3635" s="34"/>
    </row>
    <row r="3636" spans="13:14" x14ac:dyDescent="0.2">
      <c r="M3636" s="34"/>
      <c r="N3636" s="34"/>
    </row>
    <row r="3637" spans="13:14" x14ac:dyDescent="0.2">
      <c r="M3637" s="34"/>
      <c r="N3637" s="34"/>
    </row>
    <row r="3638" spans="13:14" x14ac:dyDescent="0.2">
      <c r="M3638" s="34"/>
      <c r="N3638" s="34"/>
    </row>
    <row r="3639" spans="13:14" x14ac:dyDescent="0.2">
      <c r="M3639" s="34"/>
      <c r="N3639" s="34"/>
    </row>
    <row r="3640" spans="13:14" x14ac:dyDescent="0.2">
      <c r="M3640" s="34"/>
      <c r="N3640" s="34"/>
    </row>
    <row r="3641" spans="13:14" x14ac:dyDescent="0.2">
      <c r="M3641" s="34"/>
      <c r="N3641" s="34"/>
    </row>
    <row r="3642" spans="13:14" x14ac:dyDescent="0.2">
      <c r="M3642" s="34"/>
      <c r="N3642" s="34"/>
    </row>
    <row r="3643" spans="13:14" x14ac:dyDescent="0.2">
      <c r="M3643" s="34"/>
      <c r="N3643" s="34"/>
    </row>
    <row r="3644" spans="13:14" x14ac:dyDescent="0.2">
      <c r="M3644" s="34"/>
      <c r="N3644" s="34"/>
    </row>
    <row r="3645" spans="13:14" x14ac:dyDescent="0.2">
      <c r="M3645" s="34"/>
      <c r="N3645" s="34"/>
    </row>
    <row r="3646" spans="13:14" x14ac:dyDescent="0.2">
      <c r="M3646" s="34"/>
      <c r="N3646" s="34"/>
    </row>
    <row r="3647" spans="13:14" x14ac:dyDescent="0.2">
      <c r="M3647" s="34"/>
      <c r="N3647" s="34"/>
    </row>
    <row r="3648" spans="13:14" x14ac:dyDescent="0.2">
      <c r="M3648" s="34"/>
      <c r="N3648" s="34"/>
    </row>
    <row r="3649" spans="13:14" x14ac:dyDescent="0.2">
      <c r="M3649" s="34"/>
      <c r="N3649" s="34"/>
    </row>
    <row r="3650" spans="13:14" x14ac:dyDescent="0.2">
      <c r="M3650" s="34"/>
      <c r="N3650" s="34"/>
    </row>
    <row r="3651" spans="13:14" x14ac:dyDescent="0.2">
      <c r="M3651" s="34"/>
      <c r="N3651" s="34"/>
    </row>
    <row r="3652" spans="13:14" x14ac:dyDescent="0.2">
      <c r="M3652" s="34"/>
      <c r="N3652" s="34"/>
    </row>
    <row r="3653" spans="13:14" x14ac:dyDescent="0.2">
      <c r="M3653" s="34"/>
      <c r="N3653" s="34"/>
    </row>
    <row r="3654" spans="13:14" x14ac:dyDescent="0.2">
      <c r="M3654" s="34"/>
      <c r="N3654" s="34"/>
    </row>
    <row r="3655" spans="13:14" x14ac:dyDescent="0.2">
      <c r="M3655" s="34"/>
      <c r="N3655" s="34"/>
    </row>
    <row r="3656" spans="13:14" x14ac:dyDescent="0.2">
      <c r="M3656" s="34"/>
      <c r="N3656" s="34"/>
    </row>
    <row r="3657" spans="13:14" x14ac:dyDescent="0.2">
      <c r="M3657" s="34"/>
      <c r="N3657" s="34"/>
    </row>
    <row r="3658" spans="13:14" x14ac:dyDescent="0.2">
      <c r="M3658" s="34"/>
      <c r="N3658" s="34"/>
    </row>
    <row r="3659" spans="13:14" x14ac:dyDescent="0.2">
      <c r="M3659" s="34"/>
      <c r="N3659" s="34"/>
    </row>
    <row r="3660" spans="13:14" x14ac:dyDescent="0.2">
      <c r="M3660" s="34"/>
      <c r="N3660" s="34"/>
    </row>
    <row r="3661" spans="13:14" x14ac:dyDescent="0.2">
      <c r="M3661" s="34"/>
      <c r="N3661" s="34"/>
    </row>
    <row r="3662" spans="13:14" x14ac:dyDescent="0.2">
      <c r="M3662" s="34"/>
      <c r="N3662" s="34"/>
    </row>
    <row r="3663" spans="13:14" x14ac:dyDescent="0.2">
      <c r="M3663" s="34"/>
      <c r="N3663" s="34"/>
    </row>
    <row r="3664" spans="13:14" x14ac:dyDescent="0.2">
      <c r="M3664" s="34"/>
      <c r="N3664" s="34"/>
    </row>
    <row r="3665" spans="13:14" x14ac:dyDescent="0.2">
      <c r="M3665" s="34"/>
      <c r="N3665" s="34"/>
    </row>
    <row r="3666" spans="13:14" x14ac:dyDescent="0.2">
      <c r="M3666" s="34"/>
      <c r="N3666" s="34"/>
    </row>
    <row r="3667" spans="13:14" x14ac:dyDescent="0.2">
      <c r="M3667" s="34"/>
      <c r="N3667" s="34"/>
    </row>
    <row r="3668" spans="13:14" x14ac:dyDescent="0.2">
      <c r="M3668" s="34"/>
      <c r="N3668" s="34"/>
    </row>
    <row r="3669" spans="13:14" x14ac:dyDescent="0.2">
      <c r="M3669" s="34"/>
      <c r="N3669" s="34"/>
    </row>
    <row r="3670" spans="13:14" x14ac:dyDescent="0.2">
      <c r="M3670" s="34"/>
      <c r="N3670" s="34"/>
    </row>
    <row r="3671" spans="13:14" x14ac:dyDescent="0.2">
      <c r="M3671" s="34"/>
      <c r="N3671" s="34"/>
    </row>
    <row r="3672" spans="13:14" x14ac:dyDescent="0.2">
      <c r="M3672" s="34"/>
      <c r="N3672" s="34"/>
    </row>
    <row r="3673" spans="13:14" x14ac:dyDescent="0.2">
      <c r="M3673" s="34"/>
      <c r="N3673" s="34"/>
    </row>
    <row r="3674" spans="13:14" x14ac:dyDescent="0.2">
      <c r="M3674" s="34"/>
      <c r="N3674" s="34"/>
    </row>
    <row r="3675" spans="13:14" x14ac:dyDescent="0.2">
      <c r="M3675" s="34"/>
      <c r="N3675" s="34"/>
    </row>
    <row r="3676" spans="13:14" x14ac:dyDescent="0.2">
      <c r="M3676" s="34"/>
      <c r="N3676" s="34"/>
    </row>
    <row r="3677" spans="13:14" x14ac:dyDescent="0.2">
      <c r="M3677" s="34"/>
      <c r="N3677" s="34"/>
    </row>
    <row r="3678" spans="13:14" x14ac:dyDescent="0.2">
      <c r="M3678" s="34"/>
      <c r="N3678" s="34"/>
    </row>
    <row r="3679" spans="13:14" x14ac:dyDescent="0.2">
      <c r="M3679" s="34"/>
      <c r="N3679" s="34"/>
    </row>
    <row r="3680" spans="13:14" x14ac:dyDescent="0.2">
      <c r="M3680" s="34"/>
      <c r="N3680" s="34"/>
    </row>
    <row r="3681" spans="13:14" x14ac:dyDescent="0.2">
      <c r="M3681" s="34"/>
      <c r="N3681" s="34"/>
    </row>
    <row r="3682" spans="13:14" x14ac:dyDescent="0.2">
      <c r="M3682" s="34"/>
      <c r="N3682" s="34"/>
    </row>
    <row r="3683" spans="13:14" x14ac:dyDescent="0.2">
      <c r="M3683" s="34"/>
      <c r="N3683" s="34"/>
    </row>
    <row r="3684" spans="13:14" x14ac:dyDescent="0.2">
      <c r="M3684" s="34"/>
      <c r="N3684" s="34"/>
    </row>
    <row r="3685" spans="13:14" x14ac:dyDescent="0.2">
      <c r="M3685" s="34"/>
      <c r="N3685" s="34"/>
    </row>
    <row r="3686" spans="13:14" x14ac:dyDescent="0.2">
      <c r="M3686" s="34"/>
      <c r="N3686" s="34"/>
    </row>
    <row r="3687" spans="13:14" x14ac:dyDescent="0.2">
      <c r="M3687" s="34"/>
      <c r="N3687" s="34"/>
    </row>
    <row r="3688" spans="13:14" x14ac:dyDescent="0.2">
      <c r="M3688" s="34"/>
      <c r="N3688" s="34"/>
    </row>
    <row r="3689" spans="13:14" x14ac:dyDescent="0.2">
      <c r="M3689" s="34"/>
      <c r="N3689" s="34"/>
    </row>
    <row r="3690" spans="13:14" x14ac:dyDescent="0.2">
      <c r="M3690" s="34"/>
      <c r="N3690" s="34"/>
    </row>
    <row r="3691" spans="13:14" x14ac:dyDescent="0.2">
      <c r="M3691" s="34"/>
      <c r="N3691" s="34"/>
    </row>
    <row r="3692" spans="13:14" x14ac:dyDescent="0.2">
      <c r="M3692" s="34"/>
      <c r="N3692" s="34"/>
    </row>
    <row r="3693" spans="13:14" x14ac:dyDescent="0.2">
      <c r="M3693" s="34"/>
      <c r="N3693" s="34"/>
    </row>
    <row r="3694" spans="13:14" x14ac:dyDescent="0.2">
      <c r="M3694" s="34"/>
      <c r="N3694" s="34"/>
    </row>
    <row r="3695" spans="13:14" x14ac:dyDescent="0.2">
      <c r="M3695" s="34"/>
      <c r="N3695" s="34"/>
    </row>
    <row r="3696" spans="13:14" x14ac:dyDescent="0.2">
      <c r="M3696" s="34"/>
      <c r="N3696" s="34"/>
    </row>
    <row r="3697" spans="13:14" x14ac:dyDescent="0.2">
      <c r="M3697" s="34"/>
      <c r="N3697" s="34"/>
    </row>
    <row r="3698" spans="13:14" x14ac:dyDescent="0.2">
      <c r="M3698" s="34"/>
      <c r="N3698" s="34"/>
    </row>
    <row r="3699" spans="13:14" x14ac:dyDescent="0.2">
      <c r="M3699" s="34"/>
      <c r="N3699" s="34"/>
    </row>
    <row r="3700" spans="13:14" x14ac:dyDescent="0.2">
      <c r="M3700" s="34"/>
      <c r="N3700" s="34"/>
    </row>
    <row r="3701" spans="13:14" x14ac:dyDescent="0.2">
      <c r="M3701" s="34"/>
      <c r="N3701" s="34"/>
    </row>
    <row r="3702" spans="13:14" x14ac:dyDescent="0.2">
      <c r="M3702" s="34"/>
      <c r="N3702" s="34"/>
    </row>
    <row r="3703" spans="13:14" x14ac:dyDescent="0.2">
      <c r="M3703" s="34"/>
      <c r="N3703" s="34"/>
    </row>
    <row r="3704" spans="13:14" x14ac:dyDescent="0.2">
      <c r="M3704" s="34"/>
      <c r="N3704" s="34"/>
    </row>
    <row r="3705" spans="13:14" x14ac:dyDescent="0.2">
      <c r="M3705" s="34"/>
      <c r="N3705" s="34"/>
    </row>
    <row r="3706" spans="13:14" x14ac:dyDescent="0.2">
      <c r="M3706" s="34"/>
      <c r="N3706" s="34"/>
    </row>
    <row r="3707" spans="13:14" x14ac:dyDescent="0.2">
      <c r="M3707" s="34"/>
      <c r="N3707" s="34"/>
    </row>
    <row r="3708" spans="13:14" x14ac:dyDescent="0.2">
      <c r="M3708" s="34"/>
      <c r="N3708" s="34"/>
    </row>
    <row r="3709" spans="13:14" x14ac:dyDescent="0.2">
      <c r="M3709" s="34"/>
      <c r="N3709" s="34"/>
    </row>
    <row r="3710" spans="13:14" x14ac:dyDescent="0.2">
      <c r="M3710" s="34"/>
      <c r="N3710" s="34"/>
    </row>
    <row r="3711" spans="13:14" x14ac:dyDescent="0.2">
      <c r="M3711" s="34"/>
      <c r="N3711" s="34"/>
    </row>
    <row r="3712" spans="13:14" x14ac:dyDescent="0.2">
      <c r="M3712" s="34"/>
      <c r="N3712" s="34"/>
    </row>
    <row r="3713" spans="13:14" x14ac:dyDescent="0.2">
      <c r="M3713" s="34"/>
      <c r="N3713" s="34"/>
    </row>
    <row r="3714" spans="13:14" x14ac:dyDescent="0.2">
      <c r="M3714" s="34"/>
      <c r="N3714" s="34"/>
    </row>
    <row r="3715" spans="13:14" x14ac:dyDescent="0.2">
      <c r="M3715" s="34"/>
      <c r="N3715" s="34"/>
    </row>
    <row r="3716" spans="13:14" x14ac:dyDescent="0.2">
      <c r="M3716" s="34"/>
      <c r="N3716" s="34"/>
    </row>
    <row r="3717" spans="13:14" x14ac:dyDescent="0.2">
      <c r="M3717" s="34"/>
      <c r="N3717" s="34"/>
    </row>
    <row r="3718" spans="13:14" x14ac:dyDescent="0.2">
      <c r="M3718" s="34"/>
      <c r="N3718" s="34"/>
    </row>
    <row r="3719" spans="13:14" x14ac:dyDescent="0.2">
      <c r="M3719" s="34"/>
      <c r="N3719" s="34"/>
    </row>
    <row r="3720" spans="13:14" x14ac:dyDescent="0.2">
      <c r="M3720" s="34"/>
      <c r="N3720" s="34"/>
    </row>
    <row r="3721" spans="13:14" x14ac:dyDescent="0.2">
      <c r="M3721" s="34"/>
      <c r="N3721" s="34"/>
    </row>
    <row r="3722" spans="13:14" x14ac:dyDescent="0.2">
      <c r="M3722" s="34"/>
      <c r="N3722" s="34"/>
    </row>
    <row r="3723" spans="13:14" x14ac:dyDescent="0.2">
      <c r="M3723" s="34"/>
      <c r="N3723" s="34"/>
    </row>
    <row r="3724" spans="13:14" x14ac:dyDescent="0.2">
      <c r="M3724" s="34"/>
      <c r="N3724" s="34"/>
    </row>
    <row r="3725" spans="13:14" x14ac:dyDescent="0.2">
      <c r="M3725" s="34"/>
      <c r="N3725" s="34"/>
    </row>
    <row r="3726" spans="13:14" x14ac:dyDescent="0.2">
      <c r="M3726" s="34"/>
      <c r="N3726" s="34"/>
    </row>
    <row r="3727" spans="13:14" x14ac:dyDescent="0.2">
      <c r="M3727" s="34"/>
      <c r="N3727" s="34"/>
    </row>
    <row r="3728" spans="13:14" x14ac:dyDescent="0.2">
      <c r="M3728" s="34"/>
      <c r="N3728" s="34"/>
    </row>
    <row r="3729" spans="13:14" x14ac:dyDescent="0.2">
      <c r="M3729" s="34"/>
      <c r="N3729" s="34"/>
    </row>
    <row r="3730" spans="13:14" x14ac:dyDescent="0.2">
      <c r="M3730" s="34"/>
      <c r="N3730" s="34"/>
    </row>
    <row r="3731" spans="13:14" x14ac:dyDescent="0.2">
      <c r="M3731" s="34"/>
      <c r="N3731" s="34"/>
    </row>
    <row r="3732" spans="13:14" x14ac:dyDescent="0.2">
      <c r="M3732" s="34"/>
      <c r="N3732" s="34"/>
    </row>
    <row r="3733" spans="13:14" x14ac:dyDescent="0.2">
      <c r="M3733" s="34"/>
      <c r="N3733" s="34"/>
    </row>
    <row r="3734" spans="13:14" x14ac:dyDescent="0.2">
      <c r="M3734" s="34"/>
      <c r="N3734" s="34"/>
    </row>
    <row r="3735" spans="13:14" x14ac:dyDescent="0.2">
      <c r="M3735" s="34"/>
      <c r="N3735" s="34"/>
    </row>
    <row r="3736" spans="13:14" x14ac:dyDescent="0.2">
      <c r="M3736" s="34"/>
      <c r="N3736" s="34"/>
    </row>
    <row r="3737" spans="13:14" x14ac:dyDescent="0.2">
      <c r="M3737" s="34"/>
      <c r="N3737" s="34"/>
    </row>
    <row r="3738" spans="13:14" x14ac:dyDescent="0.2">
      <c r="M3738" s="34"/>
      <c r="N3738" s="34"/>
    </row>
    <row r="3739" spans="13:14" x14ac:dyDescent="0.2">
      <c r="M3739" s="34"/>
      <c r="N3739" s="34"/>
    </row>
    <row r="3740" spans="13:14" x14ac:dyDescent="0.2">
      <c r="M3740" s="34"/>
      <c r="N3740" s="34"/>
    </row>
    <row r="3741" spans="13:14" x14ac:dyDescent="0.2">
      <c r="M3741" s="34"/>
      <c r="N3741" s="34"/>
    </row>
    <row r="3742" spans="13:14" x14ac:dyDescent="0.2">
      <c r="M3742" s="34"/>
      <c r="N3742" s="34"/>
    </row>
    <row r="3743" spans="13:14" x14ac:dyDescent="0.2">
      <c r="M3743" s="34"/>
      <c r="N3743" s="34"/>
    </row>
    <row r="3744" spans="13:14" x14ac:dyDescent="0.2">
      <c r="M3744" s="34"/>
      <c r="N3744" s="34"/>
    </row>
    <row r="3745" spans="13:14" x14ac:dyDescent="0.2">
      <c r="M3745" s="34"/>
      <c r="N3745" s="34"/>
    </row>
    <row r="3746" spans="13:14" x14ac:dyDescent="0.2">
      <c r="M3746" s="34"/>
      <c r="N3746" s="34"/>
    </row>
    <row r="3747" spans="13:14" x14ac:dyDescent="0.2">
      <c r="M3747" s="34"/>
      <c r="N3747" s="34"/>
    </row>
    <row r="3748" spans="13:14" x14ac:dyDescent="0.2">
      <c r="M3748" s="34"/>
      <c r="N3748" s="34"/>
    </row>
    <row r="3749" spans="13:14" x14ac:dyDescent="0.2">
      <c r="M3749" s="34"/>
      <c r="N3749" s="34"/>
    </row>
    <row r="3750" spans="13:14" x14ac:dyDescent="0.2">
      <c r="M3750" s="34"/>
      <c r="N3750" s="34"/>
    </row>
    <row r="3751" spans="13:14" x14ac:dyDescent="0.2">
      <c r="M3751" s="34"/>
      <c r="N3751" s="34"/>
    </row>
    <row r="3752" spans="13:14" x14ac:dyDescent="0.2">
      <c r="M3752" s="34"/>
      <c r="N3752" s="34"/>
    </row>
    <row r="3753" spans="13:14" x14ac:dyDescent="0.2">
      <c r="M3753" s="34"/>
      <c r="N3753" s="34"/>
    </row>
    <row r="3754" spans="13:14" x14ac:dyDescent="0.2">
      <c r="M3754" s="34"/>
      <c r="N3754" s="34"/>
    </row>
    <row r="3755" spans="13:14" x14ac:dyDescent="0.2">
      <c r="M3755" s="34"/>
      <c r="N3755" s="34"/>
    </row>
    <row r="3756" spans="13:14" x14ac:dyDescent="0.2">
      <c r="M3756" s="34"/>
      <c r="N3756" s="34"/>
    </row>
    <row r="3757" spans="13:14" x14ac:dyDescent="0.2">
      <c r="M3757" s="34"/>
      <c r="N3757" s="34"/>
    </row>
    <row r="3758" spans="13:14" x14ac:dyDescent="0.2">
      <c r="M3758" s="34"/>
      <c r="N3758" s="34"/>
    </row>
    <row r="3759" spans="13:14" x14ac:dyDescent="0.2">
      <c r="M3759" s="34"/>
      <c r="N3759" s="34"/>
    </row>
    <row r="3760" spans="13:14" x14ac:dyDescent="0.2">
      <c r="M3760" s="34"/>
      <c r="N3760" s="34"/>
    </row>
    <row r="3761" spans="13:14" x14ac:dyDescent="0.2">
      <c r="M3761" s="34"/>
      <c r="N3761" s="34"/>
    </row>
    <row r="3762" spans="13:14" x14ac:dyDescent="0.2">
      <c r="M3762" s="34"/>
      <c r="N3762" s="34"/>
    </row>
    <row r="3763" spans="13:14" x14ac:dyDescent="0.2">
      <c r="M3763" s="34"/>
      <c r="N3763" s="34"/>
    </row>
    <row r="3764" spans="13:14" x14ac:dyDescent="0.2">
      <c r="M3764" s="34"/>
      <c r="N3764" s="34"/>
    </row>
    <row r="3765" spans="13:14" x14ac:dyDescent="0.2">
      <c r="M3765" s="34"/>
      <c r="N3765" s="34"/>
    </row>
    <row r="3766" spans="13:14" x14ac:dyDescent="0.2">
      <c r="M3766" s="34"/>
      <c r="N3766" s="34"/>
    </row>
    <row r="3767" spans="13:14" x14ac:dyDescent="0.2">
      <c r="M3767" s="34"/>
      <c r="N3767" s="34"/>
    </row>
    <row r="3768" spans="13:14" x14ac:dyDescent="0.2">
      <c r="M3768" s="34"/>
      <c r="N3768" s="34"/>
    </row>
    <row r="3769" spans="13:14" x14ac:dyDescent="0.2">
      <c r="M3769" s="34"/>
      <c r="N3769" s="34"/>
    </row>
    <row r="3770" spans="13:14" x14ac:dyDescent="0.2">
      <c r="M3770" s="34"/>
      <c r="N3770" s="34"/>
    </row>
    <row r="3771" spans="13:14" x14ac:dyDescent="0.2">
      <c r="M3771" s="34"/>
      <c r="N3771" s="34"/>
    </row>
    <row r="3772" spans="13:14" x14ac:dyDescent="0.2">
      <c r="M3772" s="34"/>
      <c r="N3772" s="34"/>
    </row>
    <row r="3773" spans="13:14" x14ac:dyDescent="0.2">
      <c r="M3773" s="34"/>
      <c r="N3773" s="34"/>
    </row>
    <row r="3774" spans="13:14" x14ac:dyDescent="0.2">
      <c r="M3774" s="34"/>
      <c r="N3774" s="34"/>
    </row>
    <row r="3775" spans="13:14" x14ac:dyDescent="0.2">
      <c r="M3775" s="34"/>
      <c r="N3775" s="34"/>
    </row>
    <row r="3776" spans="13:14" x14ac:dyDescent="0.2">
      <c r="M3776" s="34"/>
      <c r="N3776" s="34"/>
    </row>
    <row r="3777" spans="13:14" x14ac:dyDescent="0.2">
      <c r="M3777" s="34"/>
      <c r="N3777" s="34"/>
    </row>
    <row r="3778" spans="13:14" x14ac:dyDescent="0.2">
      <c r="M3778" s="34"/>
      <c r="N3778" s="34"/>
    </row>
    <row r="3779" spans="13:14" x14ac:dyDescent="0.2">
      <c r="M3779" s="34"/>
      <c r="N3779" s="34"/>
    </row>
    <row r="3780" spans="13:14" x14ac:dyDescent="0.2">
      <c r="M3780" s="34"/>
      <c r="N3780" s="34"/>
    </row>
    <row r="3781" spans="13:14" x14ac:dyDescent="0.2">
      <c r="M3781" s="34"/>
      <c r="N3781" s="34"/>
    </row>
    <row r="3782" spans="13:14" x14ac:dyDescent="0.2">
      <c r="M3782" s="34"/>
      <c r="N3782" s="34"/>
    </row>
    <row r="3783" spans="13:14" x14ac:dyDescent="0.2">
      <c r="M3783" s="34"/>
      <c r="N3783" s="34"/>
    </row>
    <row r="3784" spans="13:14" x14ac:dyDescent="0.2">
      <c r="M3784" s="34"/>
      <c r="N3784" s="34"/>
    </row>
    <row r="3785" spans="13:14" x14ac:dyDescent="0.2">
      <c r="M3785" s="34"/>
      <c r="N3785" s="34"/>
    </row>
    <row r="3786" spans="13:14" x14ac:dyDescent="0.2">
      <c r="M3786" s="34"/>
      <c r="N3786" s="34"/>
    </row>
    <row r="3787" spans="13:14" x14ac:dyDescent="0.2">
      <c r="M3787" s="34"/>
      <c r="N3787" s="34"/>
    </row>
    <row r="3788" spans="13:14" x14ac:dyDescent="0.2">
      <c r="M3788" s="34"/>
      <c r="N3788" s="34"/>
    </row>
    <row r="3789" spans="13:14" x14ac:dyDescent="0.2">
      <c r="M3789" s="34"/>
      <c r="N3789" s="34"/>
    </row>
    <row r="3790" spans="13:14" x14ac:dyDescent="0.2">
      <c r="M3790" s="34"/>
      <c r="N3790" s="34"/>
    </row>
    <row r="3791" spans="13:14" x14ac:dyDescent="0.2">
      <c r="M3791" s="34"/>
      <c r="N3791" s="34"/>
    </row>
    <row r="3792" spans="13:14" x14ac:dyDescent="0.2">
      <c r="M3792" s="34"/>
      <c r="N3792" s="34"/>
    </row>
    <row r="3793" spans="13:14" x14ac:dyDescent="0.2">
      <c r="M3793" s="34"/>
      <c r="N3793" s="34"/>
    </row>
    <row r="3794" spans="13:14" x14ac:dyDescent="0.2">
      <c r="M3794" s="34"/>
      <c r="N3794" s="34"/>
    </row>
    <row r="3795" spans="13:14" x14ac:dyDescent="0.2">
      <c r="M3795" s="34"/>
      <c r="N3795" s="34"/>
    </row>
    <row r="3796" spans="13:14" x14ac:dyDescent="0.2">
      <c r="M3796" s="34"/>
      <c r="N3796" s="34"/>
    </row>
    <row r="3797" spans="13:14" x14ac:dyDescent="0.2">
      <c r="M3797" s="34"/>
      <c r="N3797" s="34"/>
    </row>
    <row r="3798" spans="13:14" x14ac:dyDescent="0.2">
      <c r="M3798" s="34"/>
      <c r="N3798" s="34"/>
    </row>
    <row r="3799" spans="13:14" x14ac:dyDescent="0.2">
      <c r="M3799" s="34"/>
      <c r="N3799" s="34"/>
    </row>
    <row r="3800" spans="13:14" x14ac:dyDescent="0.2">
      <c r="M3800" s="34"/>
      <c r="N3800" s="34"/>
    </row>
    <row r="3801" spans="13:14" x14ac:dyDescent="0.2">
      <c r="M3801" s="34"/>
      <c r="N3801" s="34"/>
    </row>
    <row r="3802" spans="13:14" x14ac:dyDescent="0.2">
      <c r="M3802" s="34"/>
      <c r="N3802" s="34"/>
    </row>
    <row r="3803" spans="13:14" x14ac:dyDescent="0.2">
      <c r="M3803" s="34"/>
      <c r="N3803" s="34"/>
    </row>
    <row r="3804" spans="13:14" x14ac:dyDescent="0.2">
      <c r="M3804" s="34"/>
      <c r="N3804" s="34"/>
    </row>
    <row r="3805" spans="13:14" x14ac:dyDescent="0.2">
      <c r="M3805" s="34"/>
      <c r="N3805" s="34"/>
    </row>
    <row r="3806" spans="13:14" x14ac:dyDescent="0.2">
      <c r="M3806" s="34"/>
      <c r="N3806" s="34"/>
    </row>
    <row r="3807" spans="13:14" x14ac:dyDescent="0.2">
      <c r="M3807" s="34"/>
      <c r="N3807" s="34"/>
    </row>
    <row r="3808" spans="13:14" x14ac:dyDescent="0.2">
      <c r="M3808" s="34"/>
      <c r="N3808" s="34"/>
    </row>
    <row r="3809" spans="13:14" x14ac:dyDescent="0.2">
      <c r="M3809" s="34"/>
      <c r="N3809" s="34"/>
    </row>
    <row r="3810" spans="13:14" x14ac:dyDescent="0.2">
      <c r="M3810" s="34"/>
      <c r="N3810" s="34"/>
    </row>
    <row r="3811" spans="13:14" x14ac:dyDescent="0.2">
      <c r="M3811" s="34"/>
      <c r="N3811" s="34"/>
    </row>
    <row r="3812" spans="13:14" x14ac:dyDescent="0.2">
      <c r="M3812" s="34"/>
      <c r="N3812" s="34"/>
    </row>
    <row r="3813" spans="13:14" x14ac:dyDescent="0.2">
      <c r="M3813" s="34"/>
      <c r="N3813" s="34"/>
    </row>
    <row r="3814" spans="13:14" x14ac:dyDescent="0.2">
      <c r="M3814" s="34"/>
      <c r="N3814" s="34"/>
    </row>
    <row r="3815" spans="13:14" x14ac:dyDescent="0.2">
      <c r="M3815" s="34"/>
      <c r="N3815" s="34"/>
    </row>
    <row r="3816" spans="13:14" x14ac:dyDescent="0.2">
      <c r="M3816" s="34"/>
      <c r="N3816" s="34"/>
    </row>
    <row r="3817" spans="13:14" x14ac:dyDescent="0.2">
      <c r="M3817" s="34"/>
      <c r="N3817" s="34"/>
    </row>
    <row r="3818" spans="13:14" x14ac:dyDescent="0.2">
      <c r="M3818" s="34"/>
      <c r="N3818" s="34"/>
    </row>
    <row r="3819" spans="13:14" x14ac:dyDescent="0.2">
      <c r="M3819" s="34"/>
      <c r="N3819" s="34"/>
    </row>
    <row r="3820" spans="13:14" x14ac:dyDescent="0.2">
      <c r="M3820" s="34"/>
      <c r="N3820" s="34"/>
    </row>
    <row r="3821" spans="13:14" x14ac:dyDescent="0.2">
      <c r="M3821" s="34"/>
      <c r="N3821" s="34"/>
    </row>
    <row r="3822" spans="13:14" x14ac:dyDescent="0.2">
      <c r="M3822" s="34"/>
      <c r="N3822" s="34"/>
    </row>
    <row r="3823" spans="13:14" x14ac:dyDescent="0.2">
      <c r="M3823" s="34"/>
      <c r="N3823" s="34"/>
    </row>
    <row r="3824" spans="13:14" x14ac:dyDescent="0.2">
      <c r="M3824" s="34"/>
      <c r="N3824" s="34"/>
    </row>
    <row r="3825" spans="13:14" x14ac:dyDescent="0.2">
      <c r="M3825" s="34"/>
      <c r="N3825" s="34"/>
    </row>
    <row r="3826" spans="13:14" x14ac:dyDescent="0.2">
      <c r="M3826" s="34"/>
      <c r="N3826" s="34"/>
    </row>
    <row r="3827" spans="13:14" x14ac:dyDescent="0.2">
      <c r="M3827" s="34"/>
      <c r="N3827" s="34"/>
    </row>
    <row r="3828" spans="13:14" x14ac:dyDescent="0.2">
      <c r="M3828" s="34"/>
      <c r="N3828" s="34"/>
    </row>
    <row r="3829" spans="13:14" x14ac:dyDescent="0.2">
      <c r="M3829" s="34"/>
      <c r="N3829" s="34"/>
    </row>
    <row r="3830" spans="13:14" x14ac:dyDescent="0.2">
      <c r="M3830" s="34"/>
      <c r="N3830" s="34"/>
    </row>
    <row r="3831" spans="13:14" x14ac:dyDescent="0.2">
      <c r="M3831" s="34"/>
      <c r="N3831" s="34"/>
    </row>
    <row r="3832" spans="13:14" x14ac:dyDescent="0.2">
      <c r="M3832" s="34"/>
      <c r="N3832" s="34"/>
    </row>
    <row r="3833" spans="13:14" x14ac:dyDescent="0.2">
      <c r="M3833" s="34"/>
      <c r="N3833" s="34"/>
    </row>
    <row r="3834" spans="13:14" x14ac:dyDescent="0.2">
      <c r="M3834" s="34"/>
      <c r="N3834" s="34"/>
    </row>
    <row r="3835" spans="13:14" x14ac:dyDescent="0.2">
      <c r="M3835" s="34"/>
      <c r="N3835" s="34"/>
    </row>
    <row r="3836" spans="13:14" x14ac:dyDescent="0.2">
      <c r="M3836" s="34"/>
      <c r="N3836" s="34"/>
    </row>
    <row r="3837" spans="13:14" x14ac:dyDescent="0.2">
      <c r="M3837" s="34"/>
      <c r="N3837" s="34"/>
    </row>
    <row r="3838" spans="13:14" x14ac:dyDescent="0.2">
      <c r="M3838" s="34"/>
      <c r="N3838" s="34"/>
    </row>
    <row r="3839" spans="13:14" x14ac:dyDescent="0.2">
      <c r="M3839" s="34"/>
      <c r="N3839" s="34"/>
    </row>
    <row r="3840" spans="13:14" x14ac:dyDescent="0.2">
      <c r="M3840" s="34"/>
      <c r="N3840" s="34"/>
    </row>
    <row r="3841" spans="13:14" x14ac:dyDescent="0.2">
      <c r="M3841" s="34"/>
      <c r="N3841" s="34"/>
    </row>
    <row r="3842" spans="13:14" x14ac:dyDescent="0.2">
      <c r="M3842" s="34"/>
      <c r="N3842" s="34"/>
    </row>
    <row r="3843" spans="13:14" x14ac:dyDescent="0.2">
      <c r="M3843" s="34"/>
      <c r="N3843" s="34"/>
    </row>
    <row r="3844" spans="13:14" x14ac:dyDescent="0.2">
      <c r="M3844" s="34"/>
      <c r="N3844" s="34"/>
    </row>
    <row r="3845" spans="13:14" x14ac:dyDescent="0.2">
      <c r="M3845" s="34"/>
      <c r="N3845" s="34"/>
    </row>
    <row r="3846" spans="13:14" x14ac:dyDescent="0.2">
      <c r="M3846" s="34"/>
      <c r="N3846" s="34"/>
    </row>
    <row r="3847" spans="13:14" x14ac:dyDescent="0.2">
      <c r="M3847" s="34"/>
      <c r="N3847" s="34"/>
    </row>
    <row r="3848" spans="13:14" x14ac:dyDescent="0.2">
      <c r="M3848" s="34"/>
      <c r="N3848" s="34"/>
    </row>
    <row r="3849" spans="13:14" x14ac:dyDescent="0.2">
      <c r="M3849" s="34"/>
      <c r="N3849" s="34"/>
    </row>
    <row r="3850" spans="13:14" x14ac:dyDescent="0.2">
      <c r="M3850" s="34"/>
      <c r="N3850" s="34"/>
    </row>
    <row r="3851" spans="13:14" x14ac:dyDescent="0.2">
      <c r="M3851" s="34"/>
      <c r="N3851" s="34"/>
    </row>
    <row r="3852" spans="13:14" x14ac:dyDescent="0.2">
      <c r="M3852" s="34"/>
      <c r="N3852" s="34"/>
    </row>
    <row r="3853" spans="13:14" x14ac:dyDescent="0.2">
      <c r="M3853" s="34"/>
      <c r="N3853" s="34"/>
    </row>
    <row r="3854" spans="13:14" x14ac:dyDescent="0.2">
      <c r="M3854" s="34"/>
      <c r="N3854" s="34"/>
    </row>
    <row r="3855" spans="13:14" x14ac:dyDescent="0.2">
      <c r="M3855" s="34"/>
      <c r="N3855" s="34"/>
    </row>
    <row r="3856" spans="13:14" x14ac:dyDescent="0.2">
      <c r="M3856" s="34"/>
      <c r="N3856" s="34"/>
    </row>
    <row r="3857" spans="13:14" x14ac:dyDescent="0.2">
      <c r="M3857" s="34"/>
      <c r="N3857" s="34"/>
    </row>
    <row r="3858" spans="13:14" x14ac:dyDescent="0.2">
      <c r="M3858" s="34"/>
      <c r="N3858" s="34"/>
    </row>
    <row r="3859" spans="13:14" x14ac:dyDescent="0.2">
      <c r="M3859" s="34"/>
      <c r="N3859" s="34"/>
    </row>
    <row r="3860" spans="13:14" x14ac:dyDescent="0.2">
      <c r="M3860" s="34"/>
      <c r="N3860" s="34"/>
    </row>
    <row r="3861" spans="13:14" x14ac:dyDescent="0.2">
      <c r="M3861" s="34"/>
      <c r="N3861" s="34"/>
    </row>
    <row r="3862" spans="13:14" x14ac:dyDescent="0.2">
      <c r="M3862" s="34"/>
      <c r="N3862" s="34"/>
    </row>
    <row r="3863" spans="13:14" x14ac:dyDescent="0.2">
      <c r="M3863" s="34"/>
      <c r="N3863" s="34"/>
    </row>
    <row r="3864" spans="13:14" x14ac:dyDescent="0.2">
      <c r="M3864" s="34"/>
      <c r="N3864" s="34"/>
    </row>
    <row r="3865" spans="13:14" x14ac:dyDescent="0.2">
      <c r="M3865" s="34"/>
      <c r="N3865" s="34"/>
    </row>
    <row r="3866" spans="13:14" x14ac:dyDescent="0.2">
      <c r="M3866" s="34"/>
      <c r="N3866" s="34"/>
    </row>
    <row r="3867" spans="13:14" x14ac:dyDescent="0.2">
      <c r="M3867" s="34"/>
      <c r="N3867" s="34"/>
    </row>
    <row r="3868" spans="13:14" x14ac:dyDescent="0.2">
      <c r="M3868" s="34"/>
      <c r="N3868" s="34"/>
    </row>
    <row r="3869" spans="13:14" x14ac:dyDescent="0.2">
      <c r="M3869" s="34"/>
      <c r="N3869" s="34"/>
    </row>
    <row r="3870" spans="13:14" x14ac:dyDescent="0.2">
      <c r="M3870" s="34"/>
      <c r="N3870" s="34"/>
    </row>
    <row r="3871" spans="13:14" x14ac:dyDescent="0.2">
      <c r="M3871" s="34"/>
      <c r="N3871" s="34"/>
    </row>
    <row r="3872" spans="13:14" x14ac:dyDescent="0.2">
      <c r="M3872" s="34"/>
      <c r="N3872" s="34"/>
    </row>
    <row r="3873" spans="13:14" x14ac:dyDescent="0.2">
      <c r="M3873" s="34"/>
      <c r="N3873" s="34"/>
    </row>
    <row r="3874" spans="13:14" x14ac:dyDescent="0.2">
      <c r="M3874" s="34"/>
      <c r="N3874" s="34"/>
    </row>
    <row r="3875" spans="13:14" x14ac:dyDescent="0.2">
      <c r="M3875" s="34"/>
      <c r="N3875" s="34"/>
    </row>
    <row r="3876" spans="13:14" x14ac:dyDescent="0.2">
      <c r="M3876" s="34"/>
      <c r="N3876" s="34"/>
    </row>
    <row r="3877" spans="13:14" x14ac:dyDescent="0.2">
      <c r="M3877" s="34"/>
      <c r="N3877" s="34"/>
    </row>
    <row r="3878" spans="13:14" x14ac:dyDescent="0.2">
      <c r="M3878" s="34"/>
      <c r="N3878" s="34"/>
    </row>
    <row r="3879" spans="13:14" x14ac:dyDescent="0.2">
      <c r="M3879" s="34"/>
      <c r="N3879" s="34"/>
    </row>
    <row r="3880" spans="13:14" x14ac:dyDescent="0.2">
      <c r="M3880" s="34"/>
      <c r="N3880" s="34"/>
    </row>
    <row r="3881" spans="13:14" x14ac:dyDescent="0.2">
      <c r="M3881" s="34"/>
      <c r="N3881" s="34"/>
    </row>
    <row r="3882" spans="13:14" x14ac:dyDescent="0.2">
      <c r="M3882" s="34"/>
      <c r="N3882" s="34"/>
    </row>
    <row r="3883" spans="13:14" x14ac:dyDescent="0.2">
      <c r="M3883" s="34"/>
      <c r="N3883" s="34"/>
    </row>
    <row r="3884" spans="13:14" x14ac:dyDescent="0.2">
      <c r="M3884" s="34"/>
      <c r="N3884" s="34"/>
    </row>
    <row r="3885" spans="13:14" x14ac:dyDescent="0.2">
      <c r="M3885" s="34"/>
      <c r="N3885" s="34"/>
    </row>
    <row r="3886" spans="13:14" x14ac:dyDescent="0.2">
      <c r="M3886" s="34"/>
      <c r="N3886" s="34"/>
    </row>
    <row r="3887" spans="13:14" x14ac:dyDescent="0.2">
      <c r="M3887" s="34"/>
      <c r="N3887" s="34"/>
    </row>
    <row r="3888" spans="13:14" x14ac:dyDescent="0.2">
      <c r="M3888" s="34"/>
      <c r="N3888" s="34"/>
    </row>
    <row r="3889" spans="13:14" x14ac:dyDescent="0.2">
      <c r="M3889" s="34"/>
      <c r="N3889" s="34"/>
    </row>
    <row r="3890" spans="13:14" x14ac:dyDescent="0.2">
      <c r="M3890" s="34"/>
      <c r="N3890" s="34"/>
    </row>
    <row r="3891" spans="13:14" x14ac:dyDescent="0.2">
      <c r="M3891" s="34"/>
      <c r="N3891" s="34"/>
    </row>
    <row r="3892" spans="13:14" x14ac:dyDescent="0.2">
      <c r="M3892" s="34"/>
      <c r="N3892" s="34"/>
    </row>
    <row r="3893" spans="13:14" x14ac:dyDescent="0.2">
      <c r="M3893" s="34"/>
      <c r="N3893" s="34"/>
    </row>
    <row r="3894" spans="13:14" x14ac:dyDescent="0.2">
      <c r="M3894" s="34"/>
      <c r="N3894" s="34"/>
    </row>
    <row r="3895" spans="13:14" x14ac:dyDescent="0.2">
      <c r="M3895" s="34"/>
      <c r="N3895" s="34"/>
    </row>
    <row r="3896" spans="13:14" x14ac:dyDescent="0.2">
      <c r="M3896" s="34"/>
      <c r="N3896" s="34"/>
    </row>
    <row r="3897" spans="13:14" x14ac:dyDescent="0.2">
      <c r="M3897" s="34"/>
      <c r="N3897" s="34"/>
    </row>
    <row r="3898" spans="13:14" x14ac:dyDescent="0.2">
      <c r="M3898" s="34"/>
      <c r="N3898" s="34"/>
    </row>
    <row r="3899" spans="13:14" x14ac:dyDescent="0.2">
      <c r="M3899" s="34"/>
      <c r="N3899" s="34"/>
    </row>
    <row r="3900" spans="13:14" x14ac:dyDescent="0.2">
      <c r="M3900" s="34"/>
      <c r="N3900" s="34"/>
    </row>
    <row r="3901" spans="13:14" x14ac:dyDescent="0.2">
      <c r="M3901" s="34"/>
      <c r="N3901" s="34"/>
    </row>
    <row r="3902" spans="13:14" x14ac:dyDescent="0.2">
      <c r="M3902" s="34"/>
      <c r="N3902" s="34"/>
    </row>
    <row r="3903" spans="13:14" x14ac:dyDescent="0.2">
      <c r="M3903" s="34"/>
      <c r="N3903" s="34"/>
    </row>
    <row r="3904" spans="13:14" x14ac:dyDescent="0.2">
      <c r="M3904" s="34"/>
      <c r="N3904" s="34"/>
    </row>
    <row r="3905" spans="13:14" x14ac:dyDescent="0.2">
      <c r="M3905" s="34"/>
      <c r="N3905" s="34"/>
    </row>
    <row r="3906" spans="13:14" x14ac:dyDescent="0.2">
      <c r="M3906" s="34"/>
      <c r="N3906" s="34"/>
    </row>
    <row r="3907" spans="13:14" x14ac:dyDescent="0.2">
      <c r="M3907" s="34"/>
      <c r="N3907" s="34"/>
    </row>
    <row r="3908" spans="13:14" x14ac:dyDescent="0.2">
      <c r="M3908" s="34"/>
      <c r="N3908" s="34"/>
    </row>
    <row r="3909" spans="13:14" x14ac:dyDescent="0.2">
      <c r="M3909" s="34"/>
      <c r="N3909" s="34"/>
    </row>
    <row r="3910" spans="13:14" x14ac:dyDescent="0.2">
      <c r="M3910" s="34"/>
      <c r="N3910" s="34"/>
    </row>
    <row r="3911" spans="13:14" x14ac:dyDescent="0.2">
      <c r="M3911" s="34"/>
      <c r="N3911" s="34"/>
    </row>
    <row r="3912" spans="13:14" x14ac:dyDescent="0.2">
      <c r="M3912" s="34"/>
      <c r="N3912" s="34"/>
    </row>
    <row r="3913" spans="13:14" x14ac:dyDescent="0.2">
      <c r="M3913" s="34"/>
      <c r="N3913" s="34"/>
    </row>
    <row r="3914" spans="13:14" x14ac:dyDescent="0.2">
      <c r="M3914" s="34"/>
      <c r="N3914" s="34"/>
    </row>
    <row r="3915" spans="13:14" x14ac:dyDescent="0.2">
      <c r="M3915" s="34"/>
      <c r="N3915" s="34"/>
    </row>
    <row r="3916" spans="13:14" x14ac:dyDescent="0.2">
      <c r="M3916" s="34"/>
      <c r="N3916" s="34"/>
    </row>
    <row r="3917" spans="13:14" x14ac:dyDescent="0.2">
      <c r="M3917" s="34"/>
      <c r="N3917" s="34"/>
    </row>
    <row r="3918" spans="13:14" x14ac:dyDescent="0.2">
      <c r="M3918" s="34"/>
      <c r="N3918" s="34"/>
    </row>
    <row r="3919" spans="13:14" x14ac:dyDescent="0.2">
      <c r="M3919" s="34"/>
      <c r="N3919" s="34"/>
    </row>
    <row r="3920" spans="13:14" x14ac:dyDescent="0.2">
      <c r="M3920" s="34"/>
      <c r="N3920" s="34"/>
    </row>
    <row r="3921" spans="13:14" x14ac:dyDescent="0.2">
      <c r="M3921" s="34"/>
      <c r="N3921" s="34"/>
    </row>
    <row r="3922" spans="13:14" x14ac:dyDescent="0.2">
      <c r="M3922" s="34"/>
      <c r="N3922" s="34"/>
    </row>
    <row r="3923" spans="13:14" x14ac:dyDescent="0.2">
      <c r="M3923" s="34"/>
      <c r="N3923" s="34"/>
    </row>
    <row r="3924" spans="13:14" x14ac:dyDescent="0.2">
      <c r="M3924" s="34"/>
      <c r="N3924" s="34"/>
    </row>
    <row r="3925" spans="13:14" x14ac:dyDescent="0.2">
      <c r="M3925" s="34"/>
      <c r="N3925" s="34"/>
    </row>
    <row r="3926" spans="13:14" x14ac:dyDescent="0.2">
      <c r="M3926" s="34"/>
      <c r="N3926" s="34"/>
    </row>
    <row r="3927" spans="13:14" x14ac:dyDescent="0.2">
      <c r="M3927" s="34"/>
      <c r="N3927" s="34"/>
    </row>
    <row r="3928" spans="13:14" x14ac:dyDescent="0.2">
      <c r="M3928" s="34"/>
      <c r="N3928" s="34"/>
    </row>
    <row r="3929" spans="13:14" x14ac:dyDescent="0.2">
      <c r="M3929" s="34"/>
      <c r="N3929" s="34"/>
    </row>
    <row r="3930" spans="13:14" x14ac:dyDescent="0.2">
      <c r="M3930" s="34"/>
      <c r="N3930" s="34"/>
    </row>
    <row r="3931" spans="13:14" x14ac:dyDescent="0.2">
      <c r="M3931" s="34"/>
      <c r="N3931" s="34"/>
    </row>
    <row r="3932" spans="13:14" x14ac:dyDescent="0.2">
      <c r="M3932" s="34"/>
      <c r="N3932" s="34"/>
    </row>
    <row r="3933" spans="13:14" x14ac:dyDescent="0.2">
      <c r="M3933" s="34"/>
      <c r="N3933" s="34"/>
    </row>
    <row r="3934" spans="13:14" x14ac:dyDescent="0.2">
      <c r="M3934" s="34"/>
      <c r="N3934" s="34"/>
    </row>
    <row r="3935" spans="13:14" x14ac:dyDescent="0.2">
      <c r="M3935" s="34"/>
      <c r="N3935" s="34"/>
    </row>
    <row r="3936" spans="13:14" x14ac:dyDescent="0.2">
      <c r="M3936" s="34"/>
      <c r="N3936" s="34"/>
    </row>
    <row r="3937" spans="13:14" x14ac:dyDescent="0.2">
      <c r="M3937" s="34"/>
      <c r="N3937" s="34"/>
    </row>
    <row r="3938" spans="13:14" x14ac:dyDescent="0.2">
      <c r="M3938" s="34"/>
      <c r="N3938" s="34"/>
    </row>
    <row r="3939" spans="13:14" x14ac:dyDescent="0.2">
      <c r="M3939" s="34"/>
      <c r="N3939" s="34"/>
    </row>
    <row r="3940" spans="13:14" x14ac:dyDescent="0.2">
      <c r="M3940" s="34"/>
      <c r="N3940" s="34"/>
    </row>
    <row r="3941" spans="13:14" x14ac:dyDescent="0.2">
      <c r="M3941" s="34"/>
      <c r="N3941" s="34"/>
    </row>
    <row r="3942" spans="13:14" x14ac:dyDescent="0.2">
      <c r="M3942" s="34"/>
      <c r="N3942" s="34"/>
    </row>
    <row r="3943" spans="13:14" x14ac:dyDescent="0.2">
      <c r="M3943" s="34"/>
      <c r="N3943" s="34"/>
    </row>
    <row r="3944" spans="13:14" x14ac:dyDescent="0.2">
      <c r="M3944" s="34"/>
      <c r="N3944" s="34"/>
    </row>
    <row r="3945" spans="13:14" x14ac:dyDescent="0.2">
      <c r="M3945" s="34"/>
      <c r="N3945" s="34"/>
    </row>
    <row r="3946" spans="13:14" x14ac:dyDescent="0.2">
      <c r="M3946" s="34"/>
      <c r="N3946" s="34"/>
    </row>
    <row r="3947" spans="13:14" x14ac:dyDescent="0.2">
      <c r="M3947" s="34"/>
      <c r="N3947" s="34"/>
    </row>
    <row r="3948" spans="13:14" x14ac:dyDescent="0.2">
      <c r="M3948" s="34"/>
      <c r="N3948" s="34"/>
    </row>
    <row r="3949" spans="13:14" x14ac:dyDescent="0.2">
      <c r="M3949" s="34"/>
      <c r="N3949" s="34"/>
    </row>
    <row r="3950" spans="13:14" x14ac:dyDescent="0.2">
      <c r="M3950" s="34"/>
      <c r="N3950" s="34"/>
    </row>
    <row r="3951" spans="13:14" x14ac:dyDescent="0.2">
      <c r="M3951" s="34"/>
      <c r="N3951" s="34"/>
    </row>
    <row r="3952" spans="13:14" x14ac:dyDescent="0.2">
      <c r="M3952" s="34"/>
      <c r="N3952" s="34"/>
    </row>
    <row r="3953" spans="13:14" x14ac:dyDescent="0.2">
      <c r="M3953" s="34"/>
      <c r="N3953" s="34"/>
    </row>
    <row r="3954" spans="13:14" x14ac:dyDescent="0.2">
      <c r="M3954" s="34"/>
      <c r="N3954" s="34"/>
    </row>
    <row r="3955" spans="13:14" x14ac:dyDescent="0.2">
      <c r="M3955" s="34"/>
      <c r="N3955" s="34"/>
    </row>
    <row r="3956" spans="13:14" x14ac:dyDescent="0.2">
      <c r="M3956" s="34"/>
      <c r="N3956" s="34"/>
    </row>
    <row r="3957" spans="13:14" x14ac:dyDescent="0.2">
      <c r="M3957" s="34"/>
      <c r="N3957" s="34"/>
    </row>
    <row r="3958" spans="13:14" x14ac:dyDescent="0.2">
      <c r="M3958" s="34"/>
      <c r="N3958" s="34"/>
    </row>
    <row r="3959" spans="13:14" x14ac:dyDescent="0.2">
      <c r="M3959" s="34"/>
      <c r="N3959" s="34"/>
    </row>
    <row r="3960" spans="13:14" x14ac:dyDescent="0.2">
      <c r="M3960" s="34"/>
      <c r="N3960" s="34"/>
    </row>
    <row r="3961" spans="13:14" x14ac:dyDescent="0.2">
      <c r="M3961" s="34"/>
      <c r="N3961" s="34"/>
    </row>
    <row r="3962" spans="13:14" x14ac:dyDescent="0.2">
      <c r="M3962" s="34"/>
      <c r="N3962" s="34"/>
    </row>
    <row r="3963" spans="13:14" x14ac:dyDescent="0.2">
      <c r="M3963" s="34"/>
      <c r="N3963" s="34"/>
    </row>
    <row r="3964" spans="13:14" x14ac:dyDescent="0.2">
      <c r="M3964" s="34"/>
      <c r="N3964" s="34"/>
    </row>
    <row r="3965" spans="13:14" x14ac:dyDescent="0.2">
      <c r="M3965" s="34"/>
      <c r="N3965" s="34"/>
    </row>
    <row r="3966" spans="13:14" x14ac:dyDescent="0.2">
      <c r="M3966" s="34"/>
      <c r="N3966" s="34"/>
    </row>
    <row r="3967" spans="13:14" x14ac:dyDescent="0.2">
      <c r="M3967" s="34"/>
      <c r="N3967" s="34"/>
    </row>
    <row r="3968" spans="13:14" x14ac:dyDescent="0.2">
      <c r="M3968" s="34"/>
      <c r="N3968" s="34"/>
    </row>
    <row r="3969" spans="13:14" x14ac:dyDescent="0.2">
      <c r="M3969" s="34"/>
      <c r="N3969" s="34"/>
    </row>
    <row r="3970" spans="13:14" x14ac:dyDescent="0.2">
      <c r="M3970" s="34"/>
      <c r="N3970" s="34"/>
    </row>
    <row r="3971" spans="13:14" x14ac:dyDescent="0.2">
      <c r="M3971" s="34"/>
      <c r="N3971" s="34"/>
    </row>
    <row r="3972" spans="13:14" x14ac:dyDescent="0.2">
      <c r="M3972" s="34"/>
      <c r="N3972" s="34"/>
    </row>
    <row r="3973" spans="13:14" x14ac:dyDescent="0.2">
      <c r="M3973" s="34"/>
      <c r="N3973" s="34"/>
    </row>
    <row r="3974" spans="13:14" x14ac:dyDescent="0.2">
      <c r="M3974" s="34"/>
      <c r="N3974" s="34"/>
    </row>
    <row r="3975" spans="13:14" x14ac:dyDescent="0.2">
      <c r="M3975" s="34"/>
      <c r="N3975" s="34"/>
    </row>
    <row r="3976" spans="13:14" x14ac:dyDescent="0.2">
      <c r="M3976" s="34"/>
      <c r="N3976" s="34"/>
    </row>
    <row r="3977" spans="13:14" x14ac:dyDescent="0.2">
      <c r="M3977" s="34"/>
      <c r="N3977" s="34"/>
    </row>
    <row r="3978" spans="13:14" x14ac:dyDescent="0.2">
      <c r="M3978" s="34"/>
      <c r="N3978" s="34"/>
    </row>
    <row r="3979" spans="13:14" x14ac:dyDescent="0.2">
      <c r="M3979" s="34"/>
      <c r="N3979" s="34"/>
    </row>
    <row r="3980" spans="13:14" x14ac:dyDescent="0.2">
      <c r="M3980" s="34"/>
      <c r="N3980" s="34"/>
    </row>
    <row r="3981" spans="13:14" x14ac:dyDescent="0.2">
      <c r="M3981" s="34"/>
      <c r="N3981" s="34"/>
    </row>
    <row r="3982" spans="13:14" x14ac:dyDescent="0.2">
      <c r="M3982" s="34"/>
      <c r="N3982" s="34"/>
    </row>
    <row r="3983" spans="13:14" x14ac:dyDescent="0.2">
      <c r="M3983" s="34"/>
      <c r="N3983" s="34"/>
    </row>
    <row r="3984" spans="13:14" x14ac:dyDescent="0.2">
      <c r="M3984" s="34"/>
      <c r="N3984" s="34"/>
    </row>
    <row r="3985" spans="13:14" x14ac:dyDescent="0.2">
      <c r="M3985" s="34"/>
      <c r="N3985" s="34"/>
    </row>
    <row r="3986" spans="13:14" x14ac:dyDescent="0.2">
      <c r="M3986" s="34"/>
      <c r="N3986" s="34"/>
    </row>
    <row r="3987" spans="13:14" x14ac:dyDescent="0.2">
      <c r="M3987" s="34"/>
      <c r="N3987" s="34"/>
    </row>
    <row r="3988" spans="13:14" x14ac:dyDescent="0.2">
      <c r="M3988" s="34"/>
      <c r="N3988" s="34"/>
    </row>
    <row r="3989" spans="13:14" x14ac:dyDescent="0.2">
      <c r="M3989" s="34"/>
      <c r="N3989" s="34"/>
    </row>
    <row r="3990" spans="13:14" x14ac:dyDescent="0.2">
      <c r="M3990" s="34"/>
      <c r="N3990" s="34"/>
    </row>
    <row r="3991" spans="13:14" x14ac:dyDescent="0.2">
      <c r="M3991" s="34"/>
      <c r="N3991" s="34"/>
    </row>
    <row r="3992" spans="13:14" x14ac:dyDescent="0.2">
      <c r="M3992" s="34"/>
      <c r="N3992" s="34"/>
    </row>
    <row r="3993" spans="13:14" x14ac:dyDescent="0.2">
      <c r="M3993" s="34"/>
      <c r="N3993" s="34"/>
    </row>
    <row r="3994" spans="13:14" x14ac:dyDescent="0.2">
      <c r="M3994" s="34"/>
      <c r="N3994" s="34"/>
    </row>
    <row r="3995" spans="13:14" x14ac:dyDescent="0.2">
      <c r="M3995" s="34"/>
      <c r="N3995" s="34"/>
    </row>
    <row r="3996" spans="13:14" x14ac:dyDescent="0.2">
      <c r="M3996" s="34"/>
      <c r="N3996" s="34"/>
    </row>
    <row r="3997" spans="13:14" x14ac:dyDescent="0.2">
      <c r="M3997" s="34"/>
      <c r="N3997" s="34"/>
    </row>
    <row r="3998" spans="13:14" x14ac:dyDescent="0.2">
      <c r="M3998" s="34"/>
      <c r="N3998" s="34"/>
    </row>
    <row r="3999" spans="13:14" x14ac:dyDescent="0.2">
      <c r="M3999" s="34"/>
      <c r="N3999" s="34"/>
    </row>
    <row r="4000" spans="13:14" x14ac:dyDescent="0.2">
      <c r="M4000" s="34"/>
      <c r="N4000" s="34"/>
    </row>
    <row r="4001" spans="13:14" x14ac:dyDescent="0.2">
      <c r="M4001" s="34"/>
      <c r="N4001" s="34"/>
    </row>
    <row r="4002" spans="13:14" x14ac:dyDescent="0.2">
      <c r="M4002" s="34"/>
      <c r="N4002" s="34"/>
    </row>
    <row r="4003" spans="13:14" x14ac:dyDescent="0.2">
      <c r="M4003" s="34"/>
      <c r="N4003" s="34"/>
    </row>
    <row r="4004" spans="13:14" x14ac:dyDescent="0.2">
      <c r="M4004" s="34"/>
      <c r="N4004" s="34"/>
    </row>
    <row r="4005" spans="13:14" x14ac:dyDescent="0.2">
      <c r="M4005" s="34"/>
      <c r="N4005" s="34"/>
    </row>
    <row r="4006" spans="13:14" x14ac:dyDescent="0.2">
      <c r="M4006" s="34"/>
      <c r="N4006" s="34"/>
    </row>
    <row r="4007" spans="13:14" x14ac:dyDescent="0.2">
      <c r="M4007" s="34"/>
      <c r="N4007" s="34"/>
    </row>
    <row r="4008" spans="13:14" x14ac:dyDescent="0.2">
      <c r="M4008" s="34"/>
      <c r="N4008" s="34"/>
    </row>
    <row r="4009" spans="13:14" x14ac:dyDescent="0.2">
      <c r="M4009" s="34"/>
      <c r="N4009" s="34"/>
    </row>
    <row r="4010" spans="13:14" x14ac:dyDescent="0.2">
      <c r="M4010" s="34"/>
      <c r="N4010" s="34"/>
    </row>
    <row r="4011" spans="13:14" x14ac:dyDescent="0.2">
      <c r="M4011" s="34"/>
      <c r="N4011" s="34"/>
    </row>
    <row r="4012" spans="13:14" x14ac:dyDescent="0.2">
      <c r="M4012" s="34"/>
      <c r="N4012" s="34"/>
    </row>
    <row r="4013" spans="13:14" x14ac:dyDescent="0.2">
      <c r="M4013" s="34"/>
      <c r="N4013" s="34"/>
    </row>
    <row r="4014" spans="13:14" x14ac:dyDescent="0.2">
      <c r="M4014" s="34"/>
      <c r="N4014" s="34"/>
    </row>
    <row r="4015" spans="13:14" x14ac:dyDescent="0.2">
      <c r="M4015" s="34"/>
      <c r="N4015" s="34"/>
    </row>
    <row r="4016" spans="13:14" x14ac:dyDescent="0.2">
      <c r="M4016" s="34"/>
      <c r="N4016" s="34"/>
    </row>
    <row r="4017" spans="13:14" x14ac:dyDescent="0.2">
      <c r="M4017" s="34"/>
      <c r="N4017" s="34"/>
    </row>
    <row r="4018" spans="13:14" x14ac:dyDescent="0.2">
      <c r="M4018" s="34"/>
      <c r="N4018" s="34"/>
    </row>
    <row r="4019" spans="13:14" x14ac:dyDescent="0.2">
      <c r="M4019" s="34"/>
      <c r="N4019" s="34"/>
    </row>
    <row r="4020" spans="13:14" x14ac:dyDescent="0.2">
      <c r="M4020" s="34"/>
      <c r="N4020" s="34"/>
    </row>
    <row r="4021" spans="13:14" x14ac:dyDescent="0.2">
      <c r="M4021" s="34"/>
      <c r="N4021" s="34"/>
    </row>
    <row r="4022" spans="13:14" x14ac:dyDescent="0.2">
      <c r="M4022" s="34"/>
      <c r="N4022" s="34"/>
    </row>
    <row r="4023" spans="13:14" x14ac:dyDescent="0.2">
      <c r="M4023" s="34"/>
      <c r="N4023" s="34"/>
    </row>
    <row r="4024" spans="13:14" x14ac:dyDescent="0.2">
      <c r="M4024" s="34"/>
      <c r="N4024" s="34"/>
    </row>
    <row r="4025" spans="13:14" x14ac:dyDescent="0.2">
      <c r="M4025" s="34"/>
      <c r="N4025" s="34"/>
    </row>
    <row r="4026" spans="13:14" x14ac:dyDescent="0.2">
      <c r="M4026" s="34"/>
      <c r="N4026" s="34"/>
    </row>
    <row r="4027" spans="13:14" x14ac:dyDescent="0.2">
      <c r="M4027" s="34"/>
      <c r="N4027" s="34"/>
    </row>
    <row r="4028" spans="13:14" x14ac:dyDescent="0.2">
      <c r="M4028" s="34"/>
      <c r="N4028" s="34"/>
    </row>
    <row r="4029" spans="13:14" x14ac:dyDescent="0.2">
      <c r="M4029" s="34"/>
      <c r="N4029" s="34"/>
    </row>
    <row r="4030" spans="13:14" x14ac:dyDescent="0.2">
      <c r="M4030" s="34"/>
      <c r="N4030" s="34"/>
    </row>
    <row r="4031" spans="13:14" x14ac:dyDescent="0.2">
      <c r="M4031" s="34"/>
      <c r="N4031" s="34"/>
    </row>
    <row r="4032" spans="13:14" x14ac:dyDescent="0.2">
      <c r="M4032" s="34"/>
      <c r="N4032" s="34"/>
    </row>
    <row r="4033" spans="13:14" x14ac:dyDescent="0.2">
      <c r="M4033" s="34"/>
      <c r="N4033" s="34"/>
    </row>
    <row r="4034" spans="13:14" x14ac:dyDescent="0.2">
      <c r="M4034" s="34"/>
      <c r="N4034" s="34"/>
    </row>
    <row r="4035" spans="13:14" x14ac:dyDescent="0.2">
      <c r="M4035" s="34"/>
      <c r="N4035" s="34"/>
    </row>
    <row r="4036" spans="13:14" x14ac:dyDescent="0.2">
      <c r="M4036" s="34"/>
      <c r="N4036" s="34"/>
    </row>
    <row r="4037" spans="13:14" x14ac:dyDescent="0.2">
      <c r="M4037" s="34"/>
      <c r="N4037" s="34"/>
    </row>
    <row r="4038" spans="13:14" x14ac:dyDescent="0.2">
      <c r="M4038" s="34"/>
      <c r="N4038" s="34"/>
    </row>
    <row r="4039" spans="13:14" x14ac:dyDescent="0.2">
      <c r="M4039" s="34"/>
      <c r="N4039" s="34"/>
    </row>
    <row r="4040" spans="13:14" x14ac:dyDescent="0.2">
      <c r="M4040" s="34"/>
      <c r="N4040" s="34"/>
    </row>
    <row r="4041" spans="13:14" x14ac:dyDescent="0.2">
      <c r="M4041" s="34"/>
      <c r="N4041" s="34"/>
    </row>
    <row r="4042" spans="13:14" x14ac:dyDescent="0.2">
      <c r="M4042" s="34"/>
      <c r="N4042" s="34"/>
    </row>
    <row r="4043" spans="13:14" x14ac:dyDescent="0.2">
      <c r="M4043" s="34"/>
      <c r="N4043" s="34"/>
    </row>
    <row r="4044" spans="13:14" x14ac:dyDescent="0.2">
      <c r="M4044" s="34"/>
      <c r="N4044" s="34"/>
    </row>
    <row r="4045" spans="13:14" x14ac:dyDescent="0.2">
      <c r="M4045" s="34"/>
      <c r="N4045" s="34"/>
    </row>
    <row r="4046" spans="13:14" x14ac:dyDescent="0.2">
      <c r="M4046" s="34"/>
      <c r="N4046" s="34"/>
    </row>
    <row r="4047" spans="13:14" x14ac:dyDescent="0.2">
      <c r="M4047" s="34"/>
      <c r="N4047" s="34"/>
    </row>
    <row r="4048" spans="13:14" x14ac:dyDescent="0.2">
      <c r="M4048" s="34"/>
      <c r="N4048" s="34"/>
    </row>
    <row r="4049" spans="13:14" x14ac:dyDescent="0.2">
      <c r="M4049" s="34"/>
      <c r="N4049" s="34"/>
    </row>
    <row r="4050" spans="13:14" x14ac:dyDescent="0.2">
      <c r="M4050" s="34"/>
      <c r="N4050" s="34"/>
    </row>
    <row r="4051" spans="13:14" x14ac:dyDescent="0.2">
      <c r="M4051" s="34"/>
      <c r="N4051" s="34"/>
    </row>
    <row r="4052" spans="13:14" x14ac:dyDescent="0.2">
      <c r="M4052" s="34"/>
      <c r="N4052" s="34"/>
    </row>
    <row r="4053" spans="13:14" x14ac:dyDescent="0.2">
      <c r="M4053" s="34"/>
      <c r="N4053" s="34"/>
    </row>
    <row r="4054" spans="13:14" x14ac:dyDescent="0.2">
      <c r="M4054" s="34"/>
      <c r="N4054" s="34"/>
    </row>
    <row r="4055" spans="13:14" x14ac:dyDescent="0.2">
      <c r="M4055" s="34"/>
      <c r="N4055" s="34"/>
    </row>
    <row r="4056" spans="13:14" x14ac:dyDescent="0.2">
      <c r="M4056" s="34"/>
      <c r="N4056" s="34"/>
    </row>
    <row r="4057" spans="13:14" x14ac:dyDescent="0.2">
      <c r="M4057" s="34"/>
      <c r="N4057" s="34"/>
    </row>
    <row r="4058" spans="13:14" x14ac:dyDescent="0.2">
      <c r="M4058" s="34"/>
      <c r="N4058" s="34"/>
    </row>
    <row r="4059" spans="13:14" x14ac:dyDescent="0.2">
      <c r="M4059" s="34"/>
      <c r="N4059" s="34"/>
    </row>
    <row r="4060" spans="13:14" x14ac:dyDescent="0.2">
      <c r="M4060" s="34"/>
      <c r="N4060" s="34"/>
    </row>
    <row r="4061" spans="13:14" x14ac:dyDescent="0.2">
      <c r="M4061" s="34"/>
      <c r="N4061" s="34"/>
    </row>
    <row r="4062" spans="13:14" x14ac:dyDescent="0.2">
      <c r="M4062" s="34"/>
      <c r="N4062" s="34"/>
    </row>
    <row r="4063" spans="13:14" x14ac:dyDescent="0.2">
      <c r="M4063" s="34"/>
      <c r="N4063" s="34"/>
    </row>
    <row r="4064" spans="13:14" x14ac:dyDescent="0.2">
      <c r="M4064" s="34"/>
      <c r="N4064" s="34"/>
    </row>
    <row r="4065" spans="13:14" x14ac:dyDescent="0.2">
      <c r="M4065" s="34"/>
      <c r="N4065" s="34"/>
    </row>
    <row r="4066" spans="13:14" x14ac:dyDescent="0.2">
      <c r="M4066" s="34"/>
      <c r="N4066" s="34"/>
    </row>
    <row r="4067" spans="13:14" x14ac:dyDescent="0.2">
      <c r="M4067" s="34"/>
      <c r="N4067" s="34"/>
    </row>
    <row r="4068" spans="13:14" x14ac:dyDescent="0.2">
      <c r="M4068" s="34"/>
      <c r="N4068" s="34"/>
    </row>
    <row r="4069" spans="13:14" x14ac:dyDescent="0.2">
      <c r="M4069" s="34"/>
      <c r="N4069" s="34"/>
    </row>
    <row r="4070" spans="13:14" x14ac:dyDescent="0.2">
      <c r="M4070" s="34"/>
      <c r="N4070" s="34"/>
    </row>
    <row r="4071" spans="13:14" x14ac:dyDescent="0.2">
      <c r="M4071" s="34"/>
      <c r="N4071" s="34"/>
    </row>
    <row r="4072" spans="13:14" x14ac:dyDescent="0.2">
      <c r="M4072" s="34"/>
      <c r="N4072" s="34"/>
    </row>
    <row r="4073" spans="13:14" x14ac:dyDescent="0.2">
      <c r="M4073" s="34"/>
      <c r="N4073" s="34"/>
    </row>
    <row r="4074" spans="13:14" x14ac:dyDescent="0.2">
      <c r="M4074" s="34"/>
      <c r="N4074" s="34"/>
    </row>
    <row r="4075" spans="13:14" x14ac:dyDescent="0.2">
      <c r="M4075" s="34"/>
      <c r="N4075" s="34"/>
    </row>
    <row r="4076" spans="13:14" x14ac:dyDescent="0.2">
      <c r="M4076" s="34"/>
      <c r="N4076" s="34"/>
    </row>
    <row r="4077" spans="13:14" x14ac:dyDescent="0.2">
      <c r="M4077" s="34"/>
      <c r="N4077" s="34"/>
    </row>
    <row r="4078" spans="13:14" x14ac:dyDescent="0.2">
      <c r="M4078" s="34"/>
      <c r="N4078" s="34"/>
    </row>
    <row r="4079" spans="13:14" x14ac:dyDescent="0.2">
      <c r="M4079" s="34"/>
      <c r="N4079" s="34"/>
    </row>
    <row r="4080" spans="13:14" x14ac:dyDescent="0.2">
      <c r="M4080" s="34"/>
      <c r="N4080" s="34"/>
    </row>
    <row r="4081" spans="13:14" x14ac:dyDescent="0.2">
      <c r="M4081" s="34"/>
      <c r="N4081" s="34"/>
    </row>
    <row r="4082" spans="13:14" x14ac:dyDescent="0.2">
      <c r="M4082" s="34"/>
      <c r="N4082" s="34"/>
    </row>
    <row r="4083" spans="13:14" x14ac:dyDescent="0.2">
      <c r="M4083" s="34"/>
      <c r="N4083" s="34"/>
    </row>
    <row r="4084" spans="13:14" x14ac:dyDescent="0.2">
      <c r="M4084" s="34"/>
      <c r="N4084" s="34"/>
    </row>
    <row r="4085" spans="13:14" x14ac:dyDescent="0.2">
      <c r="M4085" s="34"/>
      <c r="N4085" s="34"/>
    </row>
    <row r="4086" spans="13:14" x14ac:dyDescent="0.2">
      <c r="M4086" s="34"/>
      <c r="N4086" s="34"/>
    </row>
    <row r="4087" spans="13:14" x14ac:dyDescent="0.2">
      <c r="M4087" s="34"/>
      <c r="N4087" s="34"/>
    </row>
    <row r="4088" spans="13:14" x14ac:dyDescent="0.2">
      <c r="M4088" s="34"/>
      <c r="N4088" s="34"/>
    </row>
    <row r="4089" spans="13:14" x14ac:dyDescent="0.2">
      <c r="M4089" s="34"/>
      <c r="N4089" s="34"/>
    </row>
    <row r="4090" spans="13:14" x14ac:dyDescent="0.2">
      <c r="M4090" s="34"/>
      <c r="N4090" s="34"/>
    </row>
    <row r="4091" spans="13:14" x14ac:dyDescent="0.2">
      <c r="M4091" s="34"/>
      <c r="N4091" s="34"/>
    </row>
    <row r="4092" spans="13:14" x14ac:dyDescent="0.2">
      <c r="M4092" s="34"/>
      <c r="N4092" s="34"/>
    </row>
    <row r="4093" spans="13:14" x14ac:dyDescent="0.2">
      <c r="M4093" s="34"/>
      <c r="N4093" s="34"/>
    </row>
    <row r="4094" spans="13:14" x14ac:dyDescent="0.2">
      <c r="M4094" s="34"/>
      <c r="N4094" s="34"/>
    </row>
    <row r="4095" spans="13:14" x14ac:dyDescent="0.2">
      <c r="M4095" s="34"/>
      <c r="N4095" s="34"/>
    </row>
    <row r="4096" spans="13:14" x14ac:dyDescent="0.2">
      <c r="M4096" s="34"/>
      <c r="N4096" s="34"/>
    </row>
    <row r="4097" spans="13:14" x14ac:dyDescent="0.2">
      <c r="M4097" s="34"/>
      <c r="N4097" s="34"/>
    </row>
    <row r="4098" spans="13:14" x14ac:dyDescent="0.2">
      <c r="M4098" s="34"/>
      <c r="N4098" s="34"/>
    </row>
    <row r="4099" spans="13:14" x14ac:dyDescent="0.2">
      <c r="M4099" s="34"/>
      <c r="N4099" s="34"/>
    </row>
    <row r="4100" spans="13:14" x14ac:dyDescent="0.2">
      <c r="M4100" s="34"/>
      <c r="N4100" s="34"/>
    </row>
    <row r="4101" spans="13:14" x14ac:dyDescent="0.2">
      <c r="M4101" s="34"/>
      <c r="N4101" s="34"/>
    </row>
    <row r="4102" spans="13:14" x14ac:dyDescent="0.2">
      <c r="M4102" s="34"/>
      <c r="N4102" s="34"/>
    </row>
    <row r="4103" spans="13:14" x14ac:dyDescent="0.2">
      <c r="M4103" s="34"/>
      <c r="N4103" s="34"/>
    </row>
    <row r="4104" spans="13:14" x14ac:dyDescent="0.2">
      <c r="M4104" s="34"/>
      <c r="N4104" s="34"/>
    </row>
    <row r="4105" spans="13:14" x14ac:dyDescent="0.2">
      <c r="M4105" s="34"/>
      <c r="N4105" s="34"/>
    </row>
    <row r="4106" spans="13:14" x14ac:dyDescent="0.2">
      <c r="M4106" s="34"/>
      <c r="N4106" s="34"/>
    </row>
    <row r="4107" spans="13:14" x14ac:dyDescent="0.2">
      <c r="M4107" s="34"/>
      <c r="N4107" s="34"/>
    </row>
    <row r="4108" spans="13:14" x14ac:dyDescent="0.2">
      <c r="M4108" s="34"/>
      <c r="N4108" s="34"/>
    </row>
    <row r="4109" spans="13:14" x14ac:dyDescent="0.2">
      <c r="M4109" s="34"/>
      <c r="N4109" s="34"/>
    </row>
    <row r="4110" spans="13:14" x14ac:dyDescent="0.2">
      <c r="M4110" s="34"/>
      <c r="N4110" s="34"/>
    </row>
    <row r="4111" spans="13:14" x14ac:dyDescent="0.2">
      <c r="M4111" s="34"/>
      <c r="N4111" s="34"/>
    </row>
    <row r="4112" spans="13:14" x14ac:dyDescent="0.2">
      <c r="M4112" s="34"/>
      <c r="N4112" s="34"/>
    </row>
    <row r="4113" spans="13:14" x14ac:dyDescent="0.2">
      <c r="M4113" s="34"/>
      <c r="N4113" s="34"/>
    </row>
    <row r="4114" spans="13:14" x14ac:dyDescent="0.2">
      <c r="M4114" s="34"/>
      <c r="N4114" s="34"/>
    </row>
    <row r="4115" spans="13:14" x14ac:dyDescent="0.2">
      <c r="M4115" s="34"/>
      <c r="N4115" s="34"/>
    </row>
    <row r="4116" spans="13:14" x14ac:dyDescent="0.2">
      <c r="M4116" s="34"/>
      <c r="N4116" s="34"/>
    </row>
    <row r="4117" spans="13:14" x14ac:dyDescent="0.2">
      <c r="M4117" s="34"/>
      <c r="N4117" s="34"/>
    </row>
    <row r="4118" spans="13:14" x14ac:dyDescent="0.2">
      <c r="M4118" s="34"/>
      <c r="N4118" s="34"/>
    </row>
    <row r="4119" spans="13:14" x14ac:dyDescent="0.2">
      <c r="M4119" s="34"/>
      <c r="N4119" s="34"/>
    </row>
    <row r="4120" spans="13:14" x14ac:dyDescent="0.2">
      <c r="M4120" s="34"/>
      <c r="N4120" s="34"/>
    </row>
    <row r="4121" spans="13:14" x14ac:dyDescent="0.2">
      <c r="M4121" s="34"/>
      <c r="N4121" s="34"/>
    </row>
    <row r="4122" spans="13:14" x14ac:dyDescent="0.2">
      <c r="M4122" s="34"/>
      <c r="N4122" s="34"/>
    </row>
    <row r="4123" spans="13:14" x14ac:dyDescent="0.2">
      <c r="M4123" s="34"/>
      <c r="N4123" s="34"/>
    </row>
    <row r="4124" spans="13:14" x14ac:dyDescent="0.2">
      <c r="M4124" s="34"/>
      <c r="N4124" s="34"/>
    </row>
    <row r="4125" spans="13:14" x14ac:dyDescent="0.2">
      <c r="M4125" s="34"/>
      <c r="N4125" s="34"/>
    </row>
    <row r="4126" spans="13:14" x14ac:dyDescent="0.2">
      <c r="M4126" s="34"/>
      <c r="N4126" s="34"/>
    </row>
    <row r="4127" spans="13:14" x14ac:dyDescent="0.2">
      <c r="M4127" s="34"/>
      <c r="N4127" s="34"/>
    </row>
    <row r="4128" spans="13:14" x14ac:dyDescent="0.2">
      <c r="M4128" s="34"/>
      <c r="N4128" s="34"/>
    </row>
    <row r="4129" spans="13:14" x14ac:dyDescent="0.2">
      <c r="M4129" s="34"/>
      <c r="N4129" s="34"/>
    </row>
    <row r="4130" spans="13:14" x14ac:dyDescent="0.2">
      <c r="M4130" s="34"/>
      <c r="N4130" s="34"/>
    </row>
    <row r="4131" spans="13:14" x14ac:dyDescent="0.2">
      <c r="M4131" s="34"/>
      <c r="N4131" s="34"/>
    </row>
    <row r="4132" spans="13:14" x14ac:dyDescent="0.2">
      <c r="M4132" s="34"/>
      <c r="N4132" s="34"/>
    </row>
    <row r="4133" spans="13:14" x14ac:dyDescent="0.2">
      <c r="M4133" s="34"/>
      <c r="N4133" s="34"/>
    </row>
    <row r="4134" spans="13:14" x14ac:dyDescent="0.2">
      <c r="M4134" s="34"/>
      <c r="N4134" s="34"/>
    </row>
    <row r="4135" spans="13:14" x14ac:dyDescent="0.2">
      <c r="M4135" s="34"/>
      <c r="N4135" s="34"/>
    </row>
    <row r="4136" spans="13:14" x14ac:dyDescent="0.2">
      <c r="M4136" s="34"/>
      <c r="N4136" s="34"/>
    </row>
    <row r="4137" spans="13:14" x14ac:dyDescent="0.2">
      <c r="M4137" s="34"/>
      <c r="N4137" s="34"/>
    </row>
    <row r="4138" spans="13:14" x14ac:dyDescent="0.2">
      <c r="M4138" s="34"/>
      <c r="N4138" s="34"/>
    </row>
    <row r="4139" spans="13:14" x14ac:dyDescent="0.2">
      <c r="M4139" s="34"/>
      <c r="N4139" s="34"/>
    </row>
    <row r="4140" spans="13:14" x14ac:dyDescent="0.2">
      <c r="M4140" s="34"/>
      <c r="N4140" s="34"/>
    </row>
    <row r="4141" spans="13:14" x14ac:dyDescent="0.2">
      <c r="M4141" s="34"/>
      <c r="N4141" s="34"/>
    </row>
    <row r="4142" spans="13:14" x14ac:dyDescent="0.2">
      <c r="M4142" s="34"/>
      <c r="N4142" s="34"/>
    </row>
    <row r="4143" spans="13:14" x14ac:dyDescent="0.2">
      <c r="M4143" s="34"/>
      <c r="N4143" s="34"/>
    </row>
    <row r="4144" spans="13:14" x14ac:dyDescent="0.2">
      <c r="M4144" s="34"/>
      <c r="N4144" s="34"/>
    </row>
    <row r="4145" spans="13:14" x14ac:dyDescent="0.2">
      <c r="M4145" s="34"/>
      <c r="N4145" s="34"/>
    </row>
    <row r="4146" spans="13:14" x14ac:dyDescent="0.2">
      <c r="M4146" s="34"/>
      <c r="N4146" s="34"/>
    </row>
    <row r="4147" spans="13:14" x14ac:dyDescent="0.2">
      <c r="M4147" s="34"/>
      <c r="N4147" s="34"/>
    </row>
    <row r="4148" spans="13:14" x14ac:dyDescent="0.2">
      <c r="M4148" s="34"/>
      <c r="N4148" s="34"/>
    </row>
    <row r="4149" spans="13:14" x14ac:dyDescent="0.2">
      <c r="M4149" s="34"/>
      <c r="N4149" s="34"/>
    </row>
    <row r="4150" spans="13:14" x14ac:dyDescent="0.2">
      <c r="M4150" s="34"/>
      <c r="N4150" s="34"/>
    </row>
    <row r="4151" spans="13:14" x14ac:dyDescent="0.2">
      <c r="M4151" s="34"/>
      <c r="N4151" s="34"/>
    </row>
    <row r="4152" spans="13:14" x14ac:dyDescent="0.2">
      <c r="M4152" s="34"/>
      <c r="N4152" s="34"/>
    </row>
    <row r="4153" spans="13:14" x14ac:dyDescent="0.2">
      <c r="M4153" s="34"/>
      <c r="N4153" s="34"/>
    </row>
    <row r="4154" spans="13:14" x14ac:dyDescent="0.2">
      <c r="M4154" s="34"/>
      <c r="N4154" s="34"/>
    </row>
    <row r="4155" spans="13:14" x14ac:dyDescent="0.2">
      <c r="M4155" s="34"/>
      <c r="N4155" s="34"/>
    </row>
    <row r="4156" spans="13:14" x14ac:dyDescent="0.2">
      <c r="M4156" s="34"/>
      <c r="N4156" s="34"/>
    </row>
    <row r="4157" spans="13:14" x14ac:dyDescent="0.2">
      <c r="M4157" s="34"/>
      <c r="N4157" s="34"/>
    </row>
    <row r="4158" spans="13:14" x14ac:dyDescent="0.2">
      <c r="M4158" s="34"/>
      <c r="N4158" s="34"/>
    </row>
    <row r="4159" spans="13:14" x14ac:dyDescent="0.2">
      <c r="M4159" s="34"/>
      <c r="N4159" s="34"/>
    </row>
    <row r="4160" spans="13:14" x14ac:dyDescent="0.2">
      <c r="M4160" s="34"/>
      <c r="N4160" s="34"/>
    </row>
    <row r="4161" spans="13:14" x14ac:dyDescent="0.2">
      <c r="M4161" s="34"/>
      <c r="N4161" s="34"/>
    </row>
    <row r="4162" spans="13:14" x14ac:dyDescent="0.2">
      <c r="M4162" s="34"/>
      <c r="N4162" s="34"/>
    </row>
    <row r="4163" spans="13:14" x14ac:dyDescent="0.2">
      <c r="M4163" s="34"/>
      <c r="N4163" s="34"/>
    </row>
    <row r="4164" spans="13:14" x14ac:dyDescent="0.2">
      <c r="M4164" s="34"/>
      <c r="N4164" s="34"/>
    </row>
    <row r="4165" spans="13:14" x14ac:dyDescent="0.2">
      <c r="M4165" s="34"/>
      <c r="N4165" s="34"/>
    </row>
    <row r="4166" spans="13:14" x14ac:dyDescent="0.2">
      <c r="M4166" s="34"/>
      <c r="N4166" s="34"/>
    </row>
    <row r="4167" spans="13:14" x14ac:dyDescent="0.2">
      <c r="M4167" s="34"/>
      <c r="N4167" s="34"/>
    </row>
    <row r="4168" spans="13:14" x14ac:dyDescent="0.2">
      <c r="M4168" s="34"/>
      <c r="N4168" s="34"/>
    </row>
    <row r="4169" spans="13:14" x14ac:dyDescent="0.2">
      <c r="M4169" s="34"/>
      <c r="N4169" s="34"/>
    </row>
    <row r="4170" spans="13:14" x14ac:dyDescent="0.2">
      <c r="M4170" s="34"/>
      <c r="N4170" s="34"/>
    </row>
    <row r="4171" spans="13:14" x14ac:dyDescent="0.2">
      <c r="M4171" s="34"/>
      <c r="N4171" s="34"/>
    </row>
    <row r="4172" spans="13:14" x14ac:dyDescent="0.2">
      <c r="M4172" s="34"/>
      <c r="N4172" s="34"/>
    </row>
    <row r="4173" spans="13:14" x14ac:dyDescent="0.2">
      <c r="M4173" s="34"/>
      <c r="N4173" s="34"/>
    </row>
    <row r="4174" spans="13:14" x14ac:dyDescent="0.2">
      <c r="M4174" s="34"/>
      <c r="N4174" s="34"/>
    </row>
    <row r="4175" spans="13:14" x14ac:dyDescent="0.2">
      <c r="M4175" s="34"/>
      <c r="N4175" s="34"/>
    </row>
    <row r="4176" spans="13:14" x14ac:dyDescent="0.2">
      <c r="M4176" s="34"/>
      <c r="N4176" s="34"/>
    </row>
    <row r="4177" spans="13:14" x14ac:dyDescent="0.2">
      <c r="M4177" s="34"/>
      <c r="N4177" s="34"/>
    </row>
    <row r="4178" spans="13:14" x14ac:dyDescent="0.2">
      <c r="M4178" s="34"/>
      <c r="N4178" s="34"/>
    </row>
    <row r="4179" spans="13:14" x14ac:dyDescent="0.2">
      <c r="M4179" s="34"/>
      <c r="N4179" s="34"/>
    </row>
    <row r="4180" spans="13:14" x14ac:dyDescent="0.2">
      <c r="M4180" s="34"/>
      <c r="N4180" s="34"/>
    </row>
    <row r="4181" spans="13:14" x14ac:dyDescent="0.2">
      <c r="M4181" s="34"/>
      <c r="N4181" s="34"/>
    </row>
    <row r="4182" spans="13:14" x14ac:dyDescent="0.2">
      <c r="M4182" s="34"/>
      <c r="N4182" s="34"/>
    </row>
    <row r="4183" spans="13:14" x14ac:dyDescent="0.2">
      <c r="M4183" s="34"/>
      <c r="N4183" s="34"/>
    </row>
    <row r="4184" spans="13:14" x14ac:dyDescent="0.2">
      <c r="M4184" s="34"/>
      <c r="N4184" s="34"/>
    </row>
    <row r="4185" spans="13:14" x14ac:dyDescent="0.2">
      <c r="M4185" s="34"/>
      <c r="N4185" s="34"/>
    </row>
    <row r="4186" spans="13:14" x14ac:dyDescent="0.2">
      <c r="M4186" s="34"/>
      <c r="N4186" s="34"/>
    </row>
    <row r="4187" spans="13:14" x14ac:dyDescent="0.2">
      <c r="M4187" s="34"/>
      <c r="N4187" s="34"/>
    </row>
    <row r="4188" spans="13:14" x14ac:dyDescent="0.2">
      <c r="M4188" s="34"/>
      <c r="N4188" s="34"/>
    </row>
    <row r="4189" spans="13:14" x14ac:dyDescent="0.2">
      <c r="M4189" s="34"/>
      <c r="N4189" s="34"/>
    </row>
    <row r="4190" spans="13:14" x14ac:dyDescent="0.2">
      <c r="M4190" s="34"/>
      <c r="N4190" s="34"/>
    </row>
    <row r="4191" spans="13:14" x14ac:dyDescent="0.2">
      <c r="M4191" s="34"/>
      <c r="N4191" s="34"/>
    </row>
    <row r="4192" spans="13:14" x14ac:dyDescent="0.2">
      <c r="M4192" s="34"/>
      <c r="N4192" s="34"/>
    </row>
    <row r="4193" spans="13:14" x14ac:dyDescent="0.2">
      <c r="M4193" s="34"/>
      <c r="N4193" s="34"/>
    </row>
    <row r="4194" spans="13:14" x14ac:dyDescent="0.2">
      <c r="M4194" s="34"/>
      <c r="N4194" s="34"/>
    </row>
    <row r="4195" spans="13:14" x14ac:dyDescent="0.2">
      <c r="M4195" s="34"/>
      <c r="N4195" s="34"/>
    </row>
    <row r="4196" spans="13:14" x14ac:dyDescent="0.2">
      <c r="M4196" s="34"/>
      <c r="N4196" s="34"/>
    </row>
    <row r="4197" spans="13:14" x14ac:dyDescent="0.2">
      <c r="M4197" s="34"/>
      <c r="N4197" s="34"/>
    </row>
    <row r="4198" spans="13:14" x14ac:dyDescent="0.2">
      <c r="M4198" s="34"/>
      <c r="N4198" s="34"/>
    </row>
    <row r="4199" spans="13:14" x14ac:dyDescent="0.2">
      <c r="M4199" s="34"/>
      <c r="N4199" s="34"/>
    </row>
    <row r="4200" spans="13:14" x14ac:dyDescent="0.2">
      <c r="M4200" s="34"/>
      <c r="N4200" s="34"/>
    </row>
    <row r="4201" spans="13:14" x14ac:dyDescent="0.2">
      <c r="M4201" s="34"/>
      <c r="N4201" s="34"/>
    </row>
    <row r="4202" spans="13:14" x14ac:dyDescent="0.2">
      <c r="M4202" s="34"/>
      <c r="N4202" s="34"/>
    </row>
    <row r="4203" spans="13:14" x14ac:dyDescent="0.2">
      <c r="M4203" s="34"/>
      <c r="N4203" s="34"/>
    </row>
    <row r="4204" spans="13:14" x14ac:dyDescent="0.2">
      <c r="M4204" s="34"/>
      <c r="N4204" s="34"/>
    </row>
    <row r="4205" spans="13:14" x14ac:dyDescent="0.2">
      <c r="M4205" s="34"/>
      <c r="N4205" s="34"/>
    </row>
    <row r="4206" spans="13:14" x14ac:dyDescent="0.2">
      <c r="M4206" s="34"/>
      <c r="N4206" s="34"/>
    </row>
    <row r="4207" spans="13:14" x14ac:dyDescent="0.2">
      <c r="M4207" s="34"/>
      <c r="N4207" s="34"/>
    </row>
    <row r="4208" spans="13:14" x14ac:dyDescent="0.2">
      <c r="M4208" s="34"/>
      <c r="N4208" s="34"/>
    </row>
    <row r="4209" spans="13:14" x14ac:dyDescent="0.2">
      <c r="M4209" s="34"/>
      <c r="N4209" s="34"/>
    </row>
    <row r="4210" spans="13:14" x14ac:dyDescent="0.2">
      <c r="M4210" s="34"/>
      <c r="N4210" s="34"/>
    </row>
    <row r="4211" spans="13:14" x14ac:dyDescent="0.2">
      <c r="M4211" s="34"/>
      <c r="N4211" s="34"/>
    </row>
    <row r="4212" spans="13:14" x14ac:dyDescent="0.2">
      <c r="M4212" s="34"/>
      <c r="N4212" s="34"/>
    </row>
    <row r="4213" spans="13:14" x14ac:dyDescent="0.2">
      <c r="M4213" s="34"/>
      <c r="N4213" s="34"/>
    </row>
    <row r="4214" spans="13:14" x14ac:dyDescent="0.2">
      <c r="M4214" s="34"/>
      <c r="N4214" s="34"/>
    </row>
    <row r="4215" spans="13:14" x14ac:dyDescent="0.2">
      <c r="M4215" s="34"/>
      <c r="N4215" s="34"/>
    </row>
    <row r="4216" spans="13:14" x14ac:dyDescent="0.2">
      <c r="M4216" s="34"/>
      <c r="N4216" s="34"/>
    </row>
    <row r="4217" spans="13:14" x14ac:dyDescent="0.2">
      <c r="M4217" s="34"/>
      <c r="N4217" s="34"/>
    </row>
    <row r="4218" spans="13:14" x14ac:dyDescent="0.2">
      <c r="M4218" s="34"/>
      <c r="N4218" s="34"/>
    </row>
    <row r="4219" spans="13:14" x14ac:dyDescent="0.2">
      <c r="M4219" s="34"/>
      <c r="N4219" s="34"/>
    </row>
    <row r="4220" spans="13:14" x14ac:dyDescent="0.2">
      <c r="M4220" s="34"/>
      <c r="N4220" s="34"/>
    </row>
    <row r="4221" spans="13:14" x14ac:dyDescent="0.2">
      <c r="M4221" s="34"/>
      <c r="N4221" s="34"/>
    </row>
    <row r="4222" spans="13:14" x14ac:dyDescent="0.2">
      <c r="M4222" s="34"/>
      <c r="N4222" s="34"/>
    </row>
    <row r="4223" spans="13:14" x14ac:dyDescent="0.2">
      <c r="M4223" s="34"/>
      <c r="N4223" s="34"/>
    </row>
    <row r="4224" spans="13:14" x14ac:dyDescent="0.2">
      <c r="M4224" s="34"/>
      <c r="N4224" s="34"/>
    </row>
    <row r="4225" spans="13:14" x14ac:dyDescent="0.2">
      <c r="M4225" s="34"/>
      <c r="N4225" s="34"/>
    </row>
    <row r="4226" spans="13:14" x14ac:dyDescent="0.2">
      <c r="M4226" s="34"/>
      <c r="N4226" s="34"/>
    </row>
    <row r="4227" spans="13:14" x14ac:dyDescent="0.2">
      <c r="M4227" s="34"/>
      <c r="N4227" s="34"/>
    </row>
    <row r="4228" spans="13:14" x14ac:dyDescent="0.2">
      <c r="M4228" s="34"/>
      <c r="N4228" s="34"/>
    </row>
    <row r="4229" spans="13:14" x14ac:dyDescent="0.2">
      <c r="M4229" s="34"/>
      <c r="N4229" s="34"/>
    </row>
    <row r="4230" spans="13:14" x14ac:dyDescent="0.2">
      <c r="M4230" s="34"/>
      <c r="N4230" s="34"/>
    </row>
    <row r="4231" spans="13:14" x14ac:dyDescent="0.2">
      <c r="M4231" s="34"/>
      <c r="N4231" s="34"/>
    </row>
    <row r="4232" spans="13:14" x14ac:dyDescent="0.2">
      <c r="M4232" s="34"/>
      <c r="N4232" s="34"/>
    </row>
    <row r="4233" spans="13:14" x14ac:dyDescent="0.2">
      <c r="M4233" s="34"/>
      <c r="N4233" s="34"/>
    </row>
    <row r="4234" spans="13:14" x14ac:dyDescent="0.2">
      <c r="M4234" s="34"/>
      <c r="N4234" s="34"/>
    </row>
    <row r="4235" spans="13:14" x14ac:dyDescent="0.2">
      <c r="M4235" s="34"/>
      <c r="N4235" s="34"/>
    </row>
    <row r="4236" spans="13:14" x14ac:dyDescent="0.2">
      <c r="M4236" s="34"/>
      <c r="N4236" s="34"/>
    </row>
    <row r="4237" spans="13:14" x14ac:dyDescent="0.2">
      <c r="M4237" s="34"/>
      <c r="N4237" s="34"/>
    </row>
    <row r="4238" spans="13:14" x14ac:dyDescent="0.2">
      <c r="M4238" s="34"/>
      <c r="N4238" s="34"/>
    </row>
    <row r="4239" spans="13:14" x14ac:dyDescent="0.2">
      <c r="M4239" s="34"/>
      <c r="N4239" s="34"/>
    </row>
    <row r="4240" spans="13:14" x14ac:dyDescent="0.2">
      <c r="M4240" s="34"/>
      <c r="N4240" s="34"/>
    </row>
    <row r="4241" spans="13:14" x14ac:dyDescent="0.2">
      <c r="M4241" s="34"/>
      <c r="N4241" s="34"/>
    </row>
    <row r="4242" spans="13:14" x14ac:dyDescent="0.2">
      <c r="M4242" s="34"/>
      <c r="N4242" s="34"/>
    </row>
    <row r="4243" spans="13:14" x14ac:dyDescent="0.2">
      <c r="M4243" s="34"/>
      <c r="N4243" s="34"/>
    </row>
    <row r="4244" spans="13:14" x14ac:dyDescent="0.2">
      <c r="M4244" s="34"/>
      <c r="N4244" s="34"/>
    </row>
    <row r="4245" spans="13:14" x14ac:dyDescent="0.2">
      <c r="M4245" s="34"/>
      <c r="N4245" s="34"/>
    </row>
    <row r="4246" spans="13:14" x14ac:dyDescent="0.2">
      <c r="M4246" s="34"/>
      <c r="N4246" s="34"/>
    </row>
    <row r="4247" spans="13:14" x14ac:dyDescent="0.2">
      <c r="M4247" s="34"/>
      <c r="N4247" s="34"/>
    </row>
    <row r="4248" spans="13:14" x14ac:dyDescent="0.2">
      <c r="M4248" s="34"/>
      <c r="N4248" s="34"/>
    </row>
    <row r="4249" spans="13:14" x14ac:dyDescent="0.2">
      <c r="M4249" s="34"/>
      <c r="N4249" s="34"/>
    </row>
    <row r="4250" spans="13:14" x14ac:dyDescent="0.2">
      <c r="M4250" s="34"/>
      <c r="N4250" s="34"/>
    </row>
    <row r="4251" spans="13:14" x14ac:dyDescent="0.2">
      <c r="M4251" s="34"/>
      <c r="N4251" s="34"/>
    </row>
    <row r="4252" spans="13:14" x14ac:dyDescent="0.2">
      <c r="M4252" s="34"/>
      <c r="N4252" s="34"/>
    </row>
    <row r="4253" spans="13:14" x14ac:dyDescent="0.2">
      <c r="M4253" s="34"/>
      <c r="N4253" s="34"/>
    </row>
    <row r="4254" spans="13:14" x14ac:dyDescent="0.2">
      <c r="M4254" s="34"/>
      <c r="N4254" s="34"/>
    </row>
    <row r="4255" spans="13:14" x14ac:dyDescent="0.2">
      <c r="M4255" s="34"/>
      <c r="N4255" s="34"/>
    </row>
    <row r="4256" spans="13:14" x14ac:dyDescent="0.2">
      <c r="M4256" s="34"/>
      <c r="N4256" s="34"/>
    </row>
    <row r="4257" spans="13:14" x14ac:dyDescent="0.2">
      <c r="M4257" s="34"/>
      <c r="N4257" s="34"/>
    </row>
    <row r="4258" spans="13:14" x14ac:dyDescent="0.2">
      <c r="M4258" s="34"/>
      <c r="N4258" s="34"/>
    </row>
    <row r="4259" spans="13:14" x14ac:dyDescent="0.2">
      <c r="M4259" s="34"/>
      <c r="N4259" s="34"/>
    </row>
    <row r="4260" spans="13:14" x14ac:dyDescent="0.2">
      <c r="M4260" s="34"/>
      <c r="N4260" s="34"/>
    </row>
    <row r="4261" spans="13:14" x14ac:dyDescent="0.2">
      <c r="M4261" s="34"/>
      <c r="N4261" s="34"/>
    </row>
    <row r="4262" spans="13:14" x14ac:dyDescent="0.2">
      <c r="M4262" s="34"/>
      <c r="N4262" s="34"/>
    </row>
    <row r="4263" spans="13:14" x14ac:dyDescent="0.2">
      <c r="M4263" s="34"/>
      <c r="N4263" s="34"/>
    </row>
    <row r="4264" spans="13:14" x14ac:dyDescent="0.2">
      <c r="M4264" s="34"/>
      <c r="N4264" s="34"/>
    </row>
    <row r="4265" spans="13:14" x14ac:dyDescent="0.2">
      <c r="M4265" s="34"/>
      <c r="N4265" s="34"/>
    </row>
    <row r="4266" spans="13:14" x14ac:dyDescent="0.2">
      <c r="M4266" s="34"/>
      <c r="N4266" s="34"/>
    </row>
    <row r="4267" spans="13:14" x14ac:dyDescent="0.2">
      <c r="M4267" s="34"/>
      <c r="N4267" s="34"/>
    </row>
    <row r="4268" spans="13:14" x14ac:dyDescent="0.2">
      <c r="M4268" s="34"/>
      <c r="N4268" s="34"/>
    </row>
    <row r="4269" spans="13:14" x14ac:dyDescent="0.2">
      <c r="M4269" s="34"/>
      <c r="N4269" s="34"/>
    </row>
    <row r="4270" spans="13:14" x14ac:dyDescent="0.2">
      <c r="M4270" s="34"/>
      <c r="N4270" s="34"/>
    </row>
    <row r="4271" spans="13:14" x14ac:dyDescent="0.2">
      <c r="M4271" s="34"/>
      <c r="N4271" s="34"/>
    </row>
    <row r="4272" spans="13:14" x14ac:dyDescent="0.2">
      <c r="M4272" s="34"/>
      <c r="N4272" s="34"/>
    </row>
    <row r="4273" spans="13:14" x14ac:dyDescent="0.2">
      <c r="M4273" s="34"/>
      <c r="N4273" s="34"/>
    </row>
    <row r="4274" spans="13:14" x14ac:dyDescent="0.2">
      <c r="M4274" s="34"/>
      <c r="N4274" s="34"/>
    </row>
    <row r="4275" spans="13:14" x14ac:dyDescent="0.2">
      <c r="M4275" s="34"/>
      <c r="N4275" s="34"/>
    </row>
    <row r="4276" spans="13:14" x14ac:dyDescent="0.2">
      <c r="M4276" s="34"/>
      <c r="N4276" s="34"/>
    </row>
    <row r="4277" spans="13:14" x14ac:dyDescent="0.2">
      <c r="M4277" s="34"/>
      <c r="N4277" s="34"/>
    </row>
    <row r="4278" spans="13:14" x14ac:dyDescent="0.2">
      <c r="M4278" s="34"/>
      <c r="N4278" s="34"/>
    </row>
    <row r="4279" spans="13:14" x14ac:dyDescent="0.2">
      <c r="M4279" s="34"/>
      <c r="N4279" s="34"/>
    </row>
    <row r="4280" spans="13:14" x14ac:dyDescent="0.2">
      <c r="M4280" s="34"/>
      <c r="N4280" s="34"/>
    </row>
    <row r="4281" spans="13:14" x14ac:dyDescent="0.2">
      <c r="M4281" s="34"/>
      <c r="N4281" s="34"/>
    </row>
    <row r="4282" spans="13:14" x14ac:dyDescent="0.2">
      <c r="M4282" s="34"/>
      <c r="N4282" s="34"/>
    </row>
    <row r="4283" spans="13:14" x14ac:dyDescent="0.2">
      <c r="M4283" s="34"/>
      <c r="N4283" s="34"/>
    </row>
    <row r="4284" spans="13:14" x14ac:dyDescent="0.2">
      <c r="M4284" s="34"/>
      <c r="N4284" s="34"/>
    </row>
    <row r="4285" spans="13:14" x14ac:dyDescent="0.2">
      <c r="M4285" s="34"/>
      <c r="N4285" s="34"/>
    </row>
    <row r="4286" spans="13:14" x14ac:dyDescent="0.2">
      <c r="M4286" s="34"/>
      <c r="N4286" s="34"/>
    </row>
    <row r="4287" spans="13:14" x14ac:dyDescent="0.2">
      <c r="M4287" s="34"/>
      <c r="N4287" s="34"/>
    </row>
    <row r="4288" spans="13:14" x14ac:dyDescent="0.2">
      <c r="M4288" s="34"/>
      <c r="N4288" s="34"/>
    </row>
    <row r="4289" spans="13:14" x14ac:dyDescent="0.2">
      <c r="M4289" s="34"/>
      <c r="N4289" s="34"/>
    </row>
    <row r="4290" spans="13:14" x14ac:dyDescent="0.2">
      <c r="M4290" s="34"/>
      <c r="N4290" s="34"/>
    </row>
    <row r="4291" spans="13:14" x14ac:dyDescent="0.2">
      <c r="M4291" s="34"/>
      <c r="N4291" s="34"/>
    </row>
    <row r="4292" spans="13:14" x14ac:dyDescent="0.2">
      <c r="M4292" s="34"/>
      <c r="N4292" s="34"/>
    </row>
    <row r="4293" spans="13:14" x14ac:dyDescent="0.2">
      <c r="M4293" s="34"/>
      <c r="N4293" s="34"/>
    </row>
    <row r="4294" spans="13:14" x14ac:dyDescent="0.2">
      <c r="M4294" s="34"/>
      <c r="N4294" s="34"/>
    </row>
    <row r="4295" spans="13:14" x14ac:dyDescent="0.2">
      <c r="M4295" s="34"/>
      <c r="N4295" s="34"/>
    </row>
    <row r="4296" spans="13:14" x14ac:dyDescent="0.2">
      <c r="M4296" s="34"/>
      <c r="N4296" s="34"/>
    </row>
    <row r="4297" spans="13:14" x14ac:dyDescent="0.2">
      <c r="M4297" s="34"/>
      <c r="N4297" s="34"/>
    </row>
    <row r="4298" spans="13:14" x14ac:dyDescent="0.2">
      <c r="M4298" s="34"/>
      <c r="N4298" s="34"/>
    </row>
    <row r="4299" spans="13:14" x14ac:dyDescent="0.2">
      <c r="M4299" s="34"/>
      <c r="N4299" s="34"/>
    </row>
    <row r="4300" spans="13:14" x14ac:dyDescent="0.2">
      <c r="M4300" s="34"/>
      <c r="N4300" s="34"/>
    </row>
    <row r="4301" spans="13:14" x14ac:dyDescent="0.2">
      <c r="M4301" s="34"/>
      <c r="N4301" s="34"/>
    </row>
    <row r="4302" spans="13:14" x14ac:dyDescent="0.2">
      <c r="M4302" s="34"/>
      <c r="N4302" s="34"/>
    </row>
    <row r="4303" spans="13:14" x14ac:dyDescent="0.2">
      <c r="M4303" s="34"/>
      <c r="N4303" s="34"/>
    </row>
    <row r="4304" spans="13:14" x14ac:dyDescent="0.2">
      <c r="M4304" s="34"/>
      <c r="N4304" s="34"/>
    </row>
    <row r="4305" spans="13:14" x14ac:dyDescent="0.2">
      <c r="M4305" s="34"/>
      <c r="N4305" s="34"/>
    </row>
    <row r="4306" spans="13:14" x14ac:dyDescent="0.2">
      <c r="M4306" s="34"/>
      <c r="N4306" s="34"/>
    </row>
    <row r="4307" spans="13:14" x14ac:dyDescent="0.2">
      <c r="M4307" s="34"/>
      <c r="N4307" s="34"/>
    </row>
    <row r="4308" spans="13:14" x14ac:dyDescent="0.2">
      <c r="M4308" s="34"/>
      <c r="N4308" s="34"/>
    </row>
    <row r="4309" spans="13:14" x14ac:dyDescent="0.2">
      <c r="M4309" s="34"/>
      <c r="N4309" s="34"/>
    </row>
    <row r="4310" spans="13:14" x14ac:dyDescent="0.2">
      <c r="M4310" s="34"/>
      <c r="N4310" s="34"/>
    </row>
    <row r="4311" spans="13:14" x14ac:dyDescent="0.2">
      <c r="M4311" s="34"/>
      <c r="N4311" s="34"/>
    </row>
    <row r="4312" spans="13:14" x14ac:dyDescent="0.2">
      <c r="M4312" s="34"/>
      <c r="N4312" s="34"/>
    </row>
    <row r="4313" spans="13:14" x14ac:dyDescent="0.2">
      <c r="M4313" s="34"/>
      <c r="N4313" s="34"/>
    </row>
    <row r="4314" spans="13:14" x14ac:dyDescent="0.2">
      <c r="M4314" s="34"/>
      <c r="N4314" s="34"/>
    </row>
    <row r="4315" spans="13:14" x14ac:dyDescent="0.2">
      <c r="M4315" s="34"/>
      <c r="N4315" s="34"/>
    </row>
    <row r="4316" spans="13:14" x14ac:dyDescent="0.2">
      <c r="M4316" s="34"/>
      <c r="N4316" s="34"/>
    </row>
    <row r="4317" spans="13:14" x14ac:dyDescent="0.2">
      <c r="M4317" s="34"/>
      <c r="N4317" s="34"/>
    </row>
    <row r="4318" spans="13:14" x14ac:dyDescent="0.2">
      <c r="M4318" s="34"/>
      <c r="N4318" s="34"/>
    </row>
    <row r="4319" spans="13:14" x14ac:dyDescent="0.2">
      <c r="M4319" s="34"/>
      <c r="N4319" s="34"/>
    </row>
    <row r="4320" spans="13:14" x14ac:dyDescent="0.2">
      <c r="M4320" s="34"/>
      <c r="N4320" s="34"/>
    </row>
    <row r="4321" spans="13:14" x14ac:dyDescent="0.2">
      <c r="M4321" s="34"/>
      <c r="N4321" s="34"/>
    </row>
    <row r="4322" spans="13:14" x14ac:dyDescent="0.2">
      <c r="M4322" s="34"/>
      <c r="N4322" s="34"/>
    </row>
    <row r="4323" spans="13:14" x14ac:dyDescent="0.2">
      <c r="M4323" s="34"/>
      <c r="N4323" s="34"/>
    </row>
    <row r="4324" spans="13:14" x14ac:dyDescent="0.2">
      <c r="M4324" s="34"/>
      <c r="N4324" s="34"/>
    </row>
  </sheetData>
  <mergeCells count="251">
    <mergeCell ref="K75:L75"/>
    <mergeCell ref="A50:A54"/>
    <mergeCell ref="A55:A58"/>
    <mergeCell ref="J45:J49"/>
    <mergeCell ref="K58:L58"/>
    <mergeCell ref="E55:E58"/>
    <mergeCell ref="K34:L34"/>
    <mergeCell ref="K35:L35"/>
    <mergeCell ref="I59:I62"/>
    <mergeCell ref="I63:I67"/>
    <mergeCell ref="J63:J67"/>
    <mergeCell ref="K64:L64"/>
    <mergeCell ref="K63:L63"/>
    <mergeCell ref="K61:L61"/>
    <mergeCell ref="K55:L55"/>
    <mergeCell ref="K60:L60"/>
    <mergeCell ref="K62:L62"/>
    <mergeCell ref="K59:L59"/>
    <mergeCell ref="K57:L57"/>
    <mergeCell ref="H63:H67"/>
    <mergeCell ref="H68:H71"/>
    <mergeCell ref="F59:F62"/>
    <mergeCell ref="G41:G44"/>
    <mergeCell ref="G55:G58"/>
    <mergeCell ref="K16:L16"/>
    <mergeCell ref="K28:L28"/>
    <mergeCell ref="J31:J36"/>
    <mergeCell ref="G16:G19"/>
    <mergeCell ref="F20:F23"/>
    <mergeCell ref="I16:I19"/>
    <mergeCell ref="G24:G30"/>
    <mergeCell ref="G31:G36"/>
    <mergeCell ref="G37:G40"/>
    <mergeCell ref="A59:A62"/>
    <mergeCell ref="A41:A44"/>
    <mergeCell ref="D55:D58"/>
    <mergeCell ref="F50:F54"/>
    <mergeCell ref="F41:F44"/>
    <mergeCell ref="D41:D44"/>
    <mergeCell ref="I41:I44"/>
    <mergeCell ref="K51:L51"/>
    <mergeCell ref="K43:L43"/>
    <mergeCell ref="J55:J58"/>
    <mergeCell ref="J50:J54"/>
    <mergeCell ref="J59:J62"/>
    <mergeCell ref="H50:H54"/>
    <mergeCell ref="H55:H58"/>
    <mergeCell ref="H59:H62"/>
    <mergeCell ref="K53:L53"/>
    <mergeCell ref="F55:F58"/>
    <mergeCell ref="H45:H49"/>
    <mergeCell ref="I45:I49"/>
    <mergeCell ref="K46:L46"/>
    <mergeCell ref="K49:L49"/>
    <mergeCell ref="K48:L48"/>
    <mergeCell ref="K44:L44"/>
    <mergeCell ref="K45:L45"/>
    <mergeCell ref="K54:L54"/>
    <mergeCell ref="I55:I58"/>
    <mergeCell ref="K40:L40"/>
    <mergeCell ref="I50:I54"/>
    <mergeCell ref="D45:D49"/>
    <mergeCell ref="D37:D40"/>
    <mergeCell ref="F37:F40"/>
    <mergeCell ref="E37:E40"/>
    <mergeCell ref="E41:E44"/>
    <mergeCell ref="E45:E49"/>
    <mergeCell ref="K37:L37"/>
    <mergeCell ref="I37:I40"/>
    <mergeCell ref="K41:L41"/>
    <mergeCell ref="F45:F49"/>
    <mergeCell ref="K52:L52"/>
    <mergeCell ref="K50:L50"/>
    <mergeCell ref="H37:H40"/>
    <mergeCell ref="K39:L39"/>
    <mergeCell ref="K38:L38"/>
    <mergeCell ref="J37:J40"/>
    <mergeCell ref="G59:G62"/>
    <mergeCell ref="G45:G49"/>
    <mergeCell ref="G50:G54"/>
    <mergeCell ref="F24:F30"/>
    <mergeCell ref="H41:H44"/>
    <mergeCell ref="A2:A3"/>
    <mergeCell ref="A10:A12"/>
    <mergeCell ref="B13:J13"/>
    <mergeCell ref="A14:A15"/>
    <mergeCell ref="J14:J15"/>
    <mergeCell ref="B14:B15"/>
    <mergeCell ref="D14:D15"/>
    <mergeCell ref="E50:E54"/>
    <mergeCell ref="D50:D54"/>
    <mergeCell ref="A45:A49"/>
    <mergeCell ref="A31:A36"/>
    <mergeCell ref="D31:D36"/>
    <mergeCell ref="A37:A40"/>
    <mergeCell ref="H16:H19"/>
    <mergeCell ref="H20:H23"/>
    <mergeCell ref="H24:H30"/>
    <mergeCell ref="H31:H36"/>
    <mergeCell ref="E14:E15"/>
    <mergeCell ref="E16:E19"/>
    <mergeCell ref="A24:A30"/>
    <mergeCell ref="A16:A19"/>
    <mergeCell ref="AA1:AE1"/>
    <mergeCell ref="AA2:AA3"/>
    <mergeCell ref="AE2:AE3"/>
    <mergeCell ref="B1:Z1"/>
    <mergeCell ref="B2:Z12"/>
    <mergeCell ref="K13:P13"/>
    <mergeCell ref="I24:I30"/>
    <mergeCell ref="A20:A23"/>
    <mergeCell ref="K25:L25"/>
    <mergeCell ref="D24:D30"/>
    <mergeCell ref="J24:J30"/>
    <mergeCell ref="K20:L20"/>
    <mergeCell ref="K24:L24"/>
    <mergeCell ref="G20:G23"/>
    <mergeCell ref="AD2:AD3"/>
    <mergeCell ref="K29:L29"/>
    <mergeCell ref="K17:L17"/>
    <mergeCell ref="M14:N15"/>
    <mergeCell ref="AB2:AC3"/>
    <mergeCell ref="J20:J23"/>
    <mergeCell ref="F14:I15"/>
    <mergeCell ref="K30:L30"/>
    <mergeCell ref="K42:L42"/>
    <mergeCell ref="W14:X15"/>
    <mergeCell ref="Y14:Y15"/>
    <mergeCell ref="Q13:U13"/>
    <mergeCell ref="K36:L36"/>
    <mergeCell ref="K26:L26"/>
    <mergeCell ref="K23:L23"/>
    <mergeCell ref="J41:J44"/>
    <mergeCell ref="C14:C15"/>
    <mergeCell ref="J16:J19"/>
    <mergeCell ref="K31:L31"/>
    <mergeCell ref="K22:L22"/>
    <mergeCell ref="F16:F19"/>
    <mergeCell ref="D20:D23"/>
    <mergeCell ref="I20:I23"/>
    <mergeCell ref="D16:D19"/>
    <mergeCell ref="F31:F36"/>
    <mergeCell ref="E20:E23"/>
    <mergeCell ref="E24:E30"/>
    <mergeCell ref="E31:E36"/>
    <mergeCell ref="I31:I36"/>
    <mergeCell ref="K32:L32"/>
    <mergeCell ref="K19:L19"/>
    <mergeCell ref="K27:L27"/>
    <mergeCell ref="Q99:R99"/>
    <mergeCell ref="AA12:AE12"/>
    <mergeCell ref="AA13:AE13"/>
    <mergeCell ref="AA14:AA15"/>
    <mergeCell ref="AD14:AD15"/>
    <mergeCell ref="AB14:AC15"/>
    <mergeCell ref="V14:V15"/>
    <mergeCell ref="V13:Z13"/>
    <mergeCell ref="Z14:Z15"/>
    <mergeCell ref="T14:T15"/>
    <mergeCell ref="U14:U15"/>
    <mergeCell ref="Q14:Q15"/>
    <mergeCell ref="U90:V90"/>
    <mergeCell ref="R14:S15"/>
    <mergeCell ref="U89:V89"/>
    <mergeCell ref="D95:F95"/>
    <mergeCell ref="D87:F87"/>
    <mergeCell ref="K67:L67"/>
    <mergeCell ref="D85:Q85"/>
    <mergeCell ref="E72:E76"/>
    <mergeCell ref="D94:F94"/>
    <mergeCell ref="E68:E71"/>
    <mergeCell ref="D59:D62"/>
    <mergeCell ref="F63:F67"/>
    <mergeCell ref="E59:E62"/>
    <mergeCell ref="E63:E67"/>
    <mergeCell ref="K65:L65"/>
    <mergeCell ref="D77:D80"/>
    <mergeCell ref="F77:F80"/>
    <mergeCell ref="I77:I80"/>
    <mergeCell ref="J77:J80"/>
    <mergeCell ref="E77:E80"/>
    <mergeCell ref="D68:D71"/>
    <mergeCell ref="D93:F93"/>
    <mergeCell ref="Q86:R86"/>
    <mergeCell ref="D89:F89"/>
    <mergeCell ref="D88:F88"/>
    <mergeCell ref="D86:F86"/>
    <mergeCell ref="K93:L93"/>
    <mergeCell ref="K91:L91"/>
    <mergeCell ref="K90:L90"/>
    <mergeCell ref="K86:L86"/>
    <mergeCell ref="K87:L87"/>
    <mergeCell ref="K88:L88"/>
    <mergeCell ref="K89:L89"/>
    <mergeCell ref="N86:O86"/>
    <mergeCell ref="B81:B82"/>
    <mergeCell ref="AF81:AG81"/>
    <mergeCell ref="AF82:AG82"/>
    <mergeCell ref="AG85:AH85"/>
    <mergeCell ref="AE85:AF85"/>
    <mergeCell ref="AH82:AI82"/>
    <mergeCell ref="A85:B85"/>
    <mergeCell ref="AH81:AI81"/>
    <mergeCell ref="AL15:AM15"/>
    <mergeCell ref="U88:V88"/>
    <mergeCell ref="X85:Z85"/>
    <mergeCell ref="X86:AA89"/>
    <mergeCell ref="K56:L56"/>
    <mergeCell ref="K66:L66"/>
    <mergeCell ref="U87:V87"/>
    <mergeCell ref="AF15:AJ15"/>
    <mergeCell ref="K79:L79"/>
    <mergeCell ref="K80:L80"/>
    <mergeCell ref="K68:L68"/>
    <mergeCell ref="K69:L69"/>
    <mergeCell ref="K70:L70"/>
    <mergeCell ref="K71:L71"/>
    <mergeCell ref="AJ81:AK81"/>
    <mergeCell ref="AE14:AE15"/>
    <mergeCell ref="AJ82:AK82"/>
    <mergeCell ref="K47:L47"/>
    <mergeCell ref="K33:L33"/>
    <mergeCell ref="P14:P15"/>
    <mergeCell ref="K18:L18"/>
    <mergeCell ref="K14:L15"/>
    <mergeCell ref="O14:O15"/>
    <mergeCell ref="K21:L21"/>
    <mergeCell ref="A77:A80"/>
    <mergeCell ref="K77:L77"/>
    <mergeCell ref="K78:L78"/>
    <mergeCell ref="A68:A71"/>
    <mergeCell ref="A63:A67"/>
    <mergeCell ref="G63:G67"/>
    <mergeCell ref="G72:G76"/>
    <mergeCell ref="G77:G80"/>
    <mergeCell ref="H72:H76"/>
    <mergeCell ref="H77:H80"/>
    <mergeCell ref="A72:A76"/>
    <mergeCell ref="D72:D76"/>
    <mergeCell ref="F72:F76"/>
    <mergeCell ref="I72:I76"/>
    <mergeCell ref="J72:J76"/>
    <mergeCell ref="K72:L72"/>
    <mergeCell ref="K73:L73"/>
    <mergeCell ref="K74:L74"/>
    <mergeCell ref="K76:L76"/>
    <mergeCell ref="F68:F71"/>
    <mergeCell ref="I68:I71"/>
    <mergeCell ref="J68:J71"/>
    <mergeCell ref="G68:G71"/>
    <mergeCell ref="D63:D67"/>
  </mergeCells>
  <phoneticPr fontId="0" type="noConversion"/>
  <pageMargins left="0.78740157499999996" right="0.78740157499999996" top="0.984251969" bottom="0.984251969" header="0.4921259845" footer="0.4921259845"/>
  <pageSetup paperSize="9" scale="39" fitToHeight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K8" sqref="K8"/>
    </sheetView>
  </sheetViews>
  <sheetFormatPr baseColWidth="10" defaultRowHeight="12.75" x14ac:dyDescent="0.2"/>
  <cols>
    <col min="2" max="2" width="27.7109375" customWidth="1"/>
    <col min="3" max="3" width="19.140625" customWidth="1"/>
    <col min="4" max="4" width="10.140625" bestFit="1" customWidth="1"/>
    <col min="5" max="5" width="4.85546875" bestFit="1" customWidth="1"/>
    <col min="6" max="6" width="7.140625" customWidth="1"/>
    <col min="7" max="7" width="7.7109375" customWidth="1"/>
    <col min="8" max="8" width="7.42578125" customWidth="1"/>
    <col min="9" max="9" width="4.85546875" bestFit="1" customWidth="1"/>
    <col min="10" max="10" width="11.140625" hidden="1" customWidth="1"/>
    <col min="11" max="11" width="12.7109375" customWidth="1"/>
    <col min="12" max="12" width="41.5703125" customWidth="1"/>
  </cols>
  <sheetData>
    <row r="1" spans="1:12" x14ac:dyDescent="0.2">
      <c r="A1" s="811" t="s">
        <v>47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</row>
    <row r="3" spans="1:12" x14ac:dyDescent="0.2">
      <c r="A3" s="95" t="s">
        <v>0</v>
      </c>
      <c r="B3" s="95" t="s">
        <v>17</v>
      </c>
      <c r="C3" s="95" t="s">
        <v>18</v>
      </c>
      <c r="D3" s="95" t="s">
        <v>19</v>
      </c>
      <c r="E3" s="95"/>
      <c r="F3" s="95" t="s">
        <v>39</v>
      </c>
      <c r="G3" s="95"/>
      <c r="H3" s="681" t="s">
        <v>19</v>
      </c>
      <c r="I3" s="681"/>
      <c r="J3" s="271" t="s">
        <v>30</v>
      </c>
      <c r="K3" s="95" t="s">
        <v>31</v>
      </c>
      <c r="L3" s="95" t="s">
        <v>34</v>
      </c>
    </row>
    <row r="4" spans="1:12" x14ac:dyDescent="0.2">
      <c r="A4" s="365">
        <v>44041</v>
      </c>
      <c r="B4" s="310" t="s">
        <v>112</v>
      </c>
      <c r="C4" s="366" t="s">
        <v>111</v>
      </c>
      <c r="D4" s="367">
        <v>2000</v>
      </c>
      <c r="E4" s="310" t="s">
        <v>73</v>
      </c>
      <c r="F4" s="310">
        <v>35</v>
      </c>
      <c r="G4" s="310" t="s">
        <v>73</v>
      </c>
      <c r="H4" s="310">
        <v>299.95</v>
      </c>
      <c r="I4" s="310" t="s">
        <v>2</v>
      </c>
      <c r="J4" s="310"/>
      <c r="K4" s="310">
        <f>H4/D4</f>
        <v>0.149975</v>
      </c>
      <c r="L4" s="25"/>
    </row>
    <row r="5" spans="1:12" x14ac:dyDescent="0.2">
      <c r="A5" s="365"/>
      <c r="B5" s="310"/>
      <c r="C5" s="366"/>
      <c r="D5" s="367"/>
      <c r="E5" s="310"/>
      <c r="F5" s="310"/>
      <c r="G5" s="310"/>
      <c r="H5" s="310"/>
      <c r="I5" s="310"/>
      <c r="J5" s="310"/>
      <c r="K5" s="310"/>
      <c r="L5" s="25"/>
    </row>
    <row r="6" spans="1:12" ht="13.5" thickBot="1" x14ac:dyDescent="0.25">
      <c r="A6" s="365"/>
      <c r="B6" s="310"/>
      <c r="C6" s="366"/>
      <c r="D6" s="367"/>
      <c r="E6" s="310"/>
      <c r="F6" s="310"/>
      <c r="G6" s="310"/>
      <c r="H6" s="310"/>
      <c r="I6" s="310"/>
      <c r="J6" s="310"/>
      <c r="K6" s="310"/>
      <c r="L6" s="25"/>
    </row>
    <row r="7" spans="1:12" ht="13.5" thickBot="1" x14ac:dyDescent="0.25">
      <c r="D7" s="112">
        <f>SUM(D4:D4)</f>
        <v>2000</v>
      </c>
      <c r="E7" s="112"/>
      <c r="F7" s="96"/>
      <c r="G7" s="96"/>
      <c r="H7" s="113">
        <f>SUM(H4:H4)</f>
        <v>299.95</v>
      </c>
      <c r="I7" s="114" t="s">
        <v>2</v>
      </c>
      <c r="J7" s="269"/>
      <c r="K7" s="197">
        <f>K4</f>
        <v>0.149975</v>
      </c>
      <c r="L7" s="272"/>
    </row>
    <row r="8" spans="1:12" x14ac:dyDescent="0.2">
      <c r="D8" s="96"/>
      <c r="E8" s="96"/>
      <c r="F8" s="96"/>
      <c r="G8" s="96"/>
      <c r="I8" s="144"/>
      <c r="J8" s="269"/>
      <c r="K8" t="s">
        <v>32</v>
      </c>
    </row>
  </sheetData>
  <mergeCells count="2">
    <mergeCell ref="H3:I3"/>
    <mergeCell ref="A1:L1"/>
  </mergeCells>
  <phoneticPr fontId="18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B39" sqref="B39"/>
    </sheetView>
  </sheetViews>
  <sheetFormatPr baseColWidth="10" defaultRowHeight="12.75" x14ac:dyDescent="0.2"/>
  <cols>
    <col min="1" max="1" width="14.140625" bestFit="1" customWidth="1"/>
    <col min="2" max="2" width="17.140625" bestFit="1" customWidth="1"/>
    <col min="3" max="3" width="16.140625" bestFit="1" customWidth="1"/>
    <col min="4" max="4" width="13.42578125" bestFit="1" customWidth="1"/>
    <col min="5" max="5" width="11" bestFit="1" customWidth="1"/>
    <col min="9" max="10" width="19.7109375" bestFit="1" customWidth="1"/>
  </cols>
  <sheetData>
    <row r="1" spans="1:9" x14ac:dyDescent="0.2">
      <c r="A1" s="76" t="s">
        <v>218</v>
      </c>
      <c r="B1" s="76" t="s">
        <v>20</v>
      </c>
      <c r="C1" s="76" t="s">
        <v>219</v>
      </c>
      <c r="D1" s="76" t="s">
        <v>48</v>
      </c>
      <c r="E1" s="76" t="s">
        <v>29</v>
      </c>
      <c r="F1" s="76"/>
      <c r="G1" s="25"/>
    </row>
    <row r="2" spans="1:9" x14ac:dyDescent="0.2">
      <c r="A2" s="18">
        <f>Kosten!J81</f>
        <v>486.05149999999992</v>
      </c>
      <c r="B2" s="18">
        <f>Kosten!O81</f>
        <v>468.64794999999992</v>
      </c>
      <c r="C2" s="18">
        <f>Kosten!T81</f>
        <v>417.05808550000006</v>
      </c>
      <c r="D2" s="18">
        <f>Kosten!Y81</f>
        <v>170.66925000000001</v>
      </c>
      <c r="E2" s="18">
        <f>Kosten!AD81</f>
        <v>121.09131499999999</v>
      </c>
      <c r="F2" s="18"/>
      <c r="G2" s="18"/>
      <c r="H2" s="5"/>
      <c r="I2" s="5"/>
    </row>
    <row r="4" spans="1:9" x14ac:dyDescent="0.2">
      <c r="A4" s="76" t="s">
        <v>220</v>
      </c>
      <c r="B4" s="601" t="s">
        <v>221</v>
      </c>
      <c r="C4" s="76" t="s">
        <v>222</v>
      </c>
      <c r="D4" s="76" t="s">
        <v>223</v>
      </c>
      <c r="E4" s="604" t="s">
        <v>225</v>
      </c>
    </row>
    <row r="5" spans="1:9" x14ac:dyDescent="0.2">
      <c r="A5" s="602">
        <f>SUM(Kosten!O21,Kosten!O43,Kosten!O69,Kosten!O76)</f>
        <v>253.20000000000002</v>
      </c>
      <c r="B5" s="602">
        <f>SUM(Kosten!O16:O18,Kosten!O22,Kosten!O31,Kosten!O33,Kosten!O35:O36,Kosten!O74:O75)</f>
        <v>105.26</v>
      </c>
      <c r="C5" s="602">
        <f>SUM(Kosten!O19:O20,Kosten!O24:O25,Kosten!O32,Kosten!O34,Kosten!O37,Kosten!O41:O42,Kosten!O45,Kosten!O50,Kosten!O56,Kosten!O68,Kosten!O72)</f>
        <v>32.199449999999999</v>
      </c>
      <c r="D5" s="602">
        <f>SUM(Kosten!O55,Kosten!O59,Kosten!O63,Kosten!O73)</f>
        <v>77.988500000000016</v>
      </c>
      <c r="E5" s="603">
        <f>SUM(A5:D5)</f>
        <v>468.64795000000004</v>
      </c>
    </row>
    <row r="8" spans="1:9" x14ac:dyDescent="0.2">
      <c r="A8" s="76" t="s">
        <v>54</v>
      </c>
      <c r="B8" s="76" t="s">
        <v>224</v>
      </c>
      <c r="C8" s="604" t="s">
        <v>225</v>
      </c>
    </row>
    <row r="9" spans="1:9" x14ac:dyDescent="0.2">
      <c r="A9" s="18">
        <f>SUM(Kosten!T17,Kosten!T24:T26,Kosten!T29,Kosten!T33,Kosten!T44,Kosten!T59:T62,Kosten!T68,Kosten!T73,Kosten!T64)</f>
        <v>136.73433550000001</v>
      </c>
      <c r="B9" s="18">
        <f>SUM(Kosten!T16,Kosten!T20:T21,Kosten!T27:T28,Kosten!T30,Kosten!T31:T32,Kosten!T37:T38,Kosten!T41:T43,Kosten!T63,Kosten!T69:T70,Kosten!T72,Kosten!T74)</f>
        <v>280.32375000000002</v>
      </c>
      <c r="C9" s="603">
        <f>SUM(A9:B9)</f>
        <v>417.05808550000006</v>
      </c>
    </row>
    <row r="26" spans="1:9" x14ac:dyDescent="0.2">
      <c r="A26" s="76"/>
      <c r="B26" s="76"/>
      <c r="C26" s="76"/>
      <c r="D26" s="267"/>
      <c r="E26" s="100"/>
      <c r="F26" s="20"/>
      <c r="G26" s="20"/>
      <c r="H26" s="18"/>
      <c r="I26" s="18"/>
    </row>
    <row r="27" spans="1:9" x14ac:dyDescent="0.2">
      <c r="A27" s="76"/>
      <c r="B27" s="76"/>
      <c r="C27" s="76"/>
      <c r="D27" s="76"/>
      <c r="E27" s="471"/>
      <c r="F27" s="470"/>
      <c r="G27" s="471"/>
    </row>
    <row r="28" spans="1:9" x14ac:dyDescent="0.2">
      <c r="D28" s="25"/>
      <c r="F28" s="25"/>
    </row>
    <row r="29" spans="1:9" x14ac:dyDescent="0.2">
      <c r="D29" s="25"/>
      <c r="E29" s="5"/>
      <c r="F29" s="25"/>
    </row>
    <row r="37" spans="1:8" x14ac:dyDescent="0.2">
      <c r="A37" s="330" t="s">
        <v>175</v>
      </c>
      <c r="B37" s="76" t="s">
        <v>227</v>
      </c>
    </row>
    <row r="38" spans="1:8" x14ac:dyDescent="0.2">
      <c r="A38" s="95" t="s">
        <v>226</v>
      </c>
      <c r="B38" s="590">
        <f>600+1131.2+848.2+457</f>
        <v>3036.4</v>
      </c>
      <c r="C38" s="36"/>
      <c r="D38" s="95"/>
      <c r="E38" s="95"/>
      <c r="F38" s="95"/>
      <c r="G38" s="95"/>
      <c r="H38" s="95"/>
    </row>
    <row r="39" spans="1:8" x14ac:dyDescent="0.2">
      <c r="A39" s="95" t="s">
        <v>228</v>
      </c>
    </row>
  </sheetData>
  <phoneticPr fontId="18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Kosten</vt:lpstr>
      <vt:lpstr>Geldtausch</vt:lpstr>
      <vt:lpstr>Statistik</vt:lpstr>
      <vt:lpstr>Kosten!Druckbereich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Kenn</dc:creator>
  <cp:lastModifiedBy>Admin</cp:lastModifiedBy>
  <cp:lastPrinted>2012-01-21T14:11:12Z</cp:lastPrinted>
  <dcterms:created xsi:type="dcterms:W3CDTF">2011-12-18T14:27:07Z</dcterms:created>
  <dcterms:modified xsi:type="dcterms:W3CDTF">2020-08-12T19:36:13Z</dcterms:modified>
</cp:coreProperties>
</file>