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43" activeTab="0"/>
  </bookViews>
  <sheets>
    <sheet name="Kosten allg" sheetId="1" r:id="rId1"/>
    <sheet name="Erläuterungen allg" sheetId="2" r:id="rId2"/>
    <sheet name="Statistik" sheetId="3" r:id="rId3"/>
    <sheet name="Graphik" sheetId="4" r:id="rId4"/>
  </sheets>
  <definedNames>
    <definedName name="_xlnm.Print_Area" localSheetId="0">'Kosten allg'!$A$1:$X$53</definedName>
  </definedNames>
  <calcPr fullCalcOnLoad="1"/>
</workbook>
</file>

<file path=xl/sharedStrings.xml><?xml version="1.0" encoding="utf-8"?>
<sst xmlns="http://schemas.openxmlformats.org/spreadsheetml/2006/main" count="374" uniqueCount="252">
  <si>
    <t>Datum</t>
  </si>
  <si>
    <t>Hotel</t>
  </si>
  <si>
    <t>Benzin- Menge [ga]</t>
  </si>
  <si>
    <t>Benzin- Preis [$/ga]</t>
  </si>
  <si>
    <t>Übernachtungen</t>
  </si>
  <si>
    <t>Treibstoff</t>
  </si>
  <si>
    <t>Art</t>
  </si>
  <si>
    <t>Anzahl Zimmer</t>
  </si>
  <si>
    <t>Zimmer- art</t>
  </si>
  <si>
    <t>Kosten p. Person [€]</t>
  </si>
  <si>
    <t>Benzin- Menge [l]</t>
  </si>
  <si>
    <t>Benzin- Preis [€/l]</t>
  </si>
  <si>
    <t>Zimmer- preis [$] incl. Tax</t>
  </si>
  <si>
    <t>Bar bezahlt</t>
  </si>
  <si>
    <t>Hotel- kosten p. Person [€]</t>
  </si>
  <si>
    <t>Gesamt- preis [€]</t>
  </si>
  <si>
    <t>Mietwagen</t>
  </si>
  <si>
    <t>Benzin</t>
  </si>
  <si>
    <t>Programm</t>
  </si>
  <si>
    <t>Summe</t>
  </si>
  <si>
    <t>Einheit</t>
  </si>
  <si>
    <t>€</t>
  </si>
  <si>
    <t>$</t>
  </si>
  <si>
    <t>ga</t>
  </si>
  <si>
    <t>l</t>
  </si>
  <si>
    <t>Benzin- Kosten [$]</t>
  </si>
  <si>
    <t>Benzin- Kosten [€]</t>
  </si>
  <si>
    <t>Hotel-kosten [$]</t>
  </si>
  <si>
    <t>Hotel-kosten [€]</t>
  </si>
  <si>
    <t>Anzahl Personen:</t>
  </si>
  <si>
    <t>Nr</t>
  </si>
  <si>
    <t>Erläuterungen</t>
  </si>
  <si>
    <t>Benzin- kosten p. Person [€]</t>
  </si>
  <si>
    <t>(Alle übrigen Bezahlungen per</t>
  </si>
  <si>
    <t>Kreditkarte / Bankeinzug)</t>
  </si>
  <si>
    <t xml:space="preserve">Gesamtkosten pro Person  </t>
  </si>
  <si>
    <t>Billigste Tankstelle</t>
  </si>
  <si>
    <t>Teuerste Tankstelle</t>
  </si>
  <si>
    <t>0,54 €/l</t>
  </si>
  <si>
    <t>Kleine Statistik</t>
  </si>
  <si>
    <t>Teuerstes Hotel / Motel</t>
  </si>
  <si>
    <t>Durchschnittl. Hotelpreis pro Nacht</t>
  </si>
  <si>
    <t>Durchschnittl. Hotelpreis pro Pers und Nacht</t>
  </si>
  <si>
    <t>Billigstes  Hotel / Motel</t>
  </si>
  <si>
    <t>Durchschnittl. Benzinpreis</t>
  </si>
  <si>
    <t>Mc Donald's</t>
  </si>
  <si>
    <t>Burger King</t>
  </si>
  <si>
    <t>Wendys</t>
  </si>
  <si>
    <t>Arbys</t>
  </si>
  <si>
    <t>KFC</t>
  </si>
  <si>
    <t>Tacco Bell</t>
  </si>
  <si>
    <t>Flug</t>
  </si>
  <si>
    <t>Gesamtkosten pro Person in Euro (aufgeschlüsselt nach Hauptposten)</t>
  </si>
  <si>
    <t>25.07.05</t>
  </si>
  <si>
    <t>26.07.05</t>
  </si>
  <si>
    <t>27.07.05</t>
  </si>
  <si>
    <t>28.07.05</t>
  </si>
  <si>
    <t>29.07.05</t>
  </si>
  <si>
    <t>30.07.05</t>
  </si>
  <si>
    <t>31.07.05</t>
  </si>
  <si>
    <t>01.08.05</t>
  </si>
  <si>
    <t>02.08.05</t>
  </si>
  <si>
    <t>03.08.05</t>
  </si>
  <si>
    <t>04.08.05</t>
  </si>
  <si>
    <t>05.08.05</t>
  </si>
  <si>
    <t>06.08.05</t>
  </si>
  <si>
    <t>07.08.05</t>
  </si>
  <si>
    <t>08.08.05</t>
  </si>
  <si>
    <t>09.08.05</t>
  </si>
  <si>
    <t>10.08.05</t>
  </si>
  <si>
    <t>11.08.05</t>
  </si>
  <si>
    <t>12.08.05</t>
  </si>
  <si>
    <t>8660 W Irlo Bronson Mem Hwy</t>
  </si>
  <si>
    <t>1300 N Atlantic Blvd</t>
  </si>
  <si>
    <t>Howard Johnson Main West **+</t>
  </si>
  <si>
    <t>Holiday Inn Oceanfront ***</t>
  </si>
  <si>
    <t>Days Inn Key West **</t>
  </si>
  <si>
    <t>3852 N Roosevelt Blvd</t>
  </si>
  <si>
    <t>29.09.04</t>
  </si>
  <si>
    <t>Anfahrt mit der Bahn im Flugticket inbegriffen (Rail &amp; Fly)</t>
  </si>
  <si>
    <t>Eintritt Wasserpark "Blizzard Beach"</t>
  </si>
  <si>
    <t>Eintritt Kennedy Space Center</t>
  </si>
  <si>
    <t>Parkgebühren Miami Beach</t>
  </si>
  <si>
    <t>Eintritt Bahia Honda Statepark</t>
  </si>
  <si>
    <t>Fahrräder Shark-Valley</t>
  </si>
  <si>
    <t>Airboat-Trip Everglades Nationalpark</t>
  </si>
  <si>
    <t>Eintritt Freizeitpark "Busch Gardens"</t>
  </si>
  <si>
    <t>Eintritt Wasserpark "Wet'n'wild"</t>
  </si>
  <si>
    <r>
      <t xml:space="preserve">Rückreise DB </t>
    </r>
    <r>
      <rPr>
        <vertAlign val="superscript"/>
        <sz val="10"/>
        <rFont val="Arial"/>
        <family val="2"/>
      </rPr>
      <t>5</t>
    </r>
  </si>
  <si>
    <t>19</t>
  </si>
  <si>
    <t>Eintritt Coral Reef Statepark</t>
  </si>
  <si>
    <t>Umrechnungsfaktor €/$</t>
  </si>
  <si>
    <t>Programm: Eintrittsgelder, Unternehmungen, Sonstiges</t>
  </si>
  <si>
    <t>Fortbewegung und Programm</t>
  </si>
  <si>
    <t>Fortbewegung: Bahnfahrt, Flüge, Mietwagen, Versicherung</t>
  </si>
  <si>
    <t>Summe für Forbewegung</t>
  </si>
  <si>
    <t>Summe für Programm</t>
  </si>
  <si>
    <t>Anbieter</t>
  </si>
  <si>
    <t>DER-Tour</t>
  </si>
  <si>
    <t>S. 139</t>
  </si>
  <si>
    <t>N'mann</t>
  </si>
  <si>
    <t>S. 158</t>
  </si>
  <si>
    <t>S. 169</t>
  </si>
  <si>
    <t>Amerika-Katalog S.</t>
  </si>
  <si>
    <t>er</t>
  </si>
  <si>
    <t>Preis p. P. im Zimmer [€]</t>
  </si>
  <si>
    <t>S. 184</t>
  </si>
  <si>
    <t>Internet</t>
  </si>
  <si>
    <t>www.hotel-</t>
  </si>
  <si>
    <t>guides.us</t>
  </si>
  <si>
    <t>Days Inn Busch Gardens North **</t>
  </si>
  <si>
    <t>701 East Fletcher Ave</t>
  </si>
  <si>
    <t>S. 227</t>
  </si>
  <si>
    <t>Private Villa ****</t>
  </si>
  <si>
    <t>Reinigung</t>
  </si>
  <si>
    <t>Anzahl</t>
  </si>
  <si>
    <t>Einfahrt Everglades Nationalpark</t>
  </si>
  <si>
    <t>Einfahrt Daytona Beach Ramp</t>
  </si>
  <si>
    <t>51 S Homestead Blvd</t>
  </si>
  <si>
    <t>Tel. 001-305-245-1260</t>
  </si>
  <si>
    <t>Days Inn Homestead **</t>
  </si>
  <si>
    <t>Tel. 001-813-977-1550</t>
  </si>
  <si>
    <t>New York, NY 10025</t>
  </si>
  <si>
    <t>215 W 94th Street @ 2526 Broadway</t>
  </si>
  <si>
    <t>Kissimmee, FL 34747</t>
  </si>
  <si>
    <t>Cocoa Beach, FL 32931</t>
  </si>
  <si>
    <t>Tel. 001-321-783-2271</t>
  </si>
  <si>
    <t>The Dorchester **+</t>
  </si>
  <si>
    <t>1850 Collins Ave</t>
  </si>
  <si>
    <t>Miami Beach, FL 33139</t>
  </si>
  <si>
    <t>Tel. 001-305-531-5745</t>
  </si>
  <si>
    <t>Homestead, FL 33030</t>
  </si>
  <si>
    <t>Key West, FL 33040</t>
  </si>
  <si>
    <t>Tel. 001-305-294-3742</t>
  </si>
  <si>
    <t>Tampa, FL 33612</t>
  </si>
  <si>
    <t>FTI</t>
  </si>
  <si>
    <t>S. 206</t>
  </si>
  <si>
    <t>Tel. 001-212-866-6400</t>
  </si>
  <si>
    <t>Tel. 001-407-396-4500</t>
  </si>
  <si>
    <t>7-Tages-Ticket für öffentliche VM</t>
  </si>
  <si>
    <t>28.01.05</t>
  </si>
  <si>
    <t>Gesamt- preis [$] incl. Tax</t>
  </si>
  <si>
    <t>Einzel- preis [$] incl. Tax</t>
  </si>
  <si>
    <t>Linienflug der Delta Airlines von Frankfurt (FRA) über New York (an JFK, ab La Guardia) nach Orlando (MCO) und zurück über Cincinnaiti (CIN) nach Frankfurt (FRA)</t>
  </si>
  <si>
    <r>
      <t>Flugtickets FRA-NYC-MCO-CIN-FRA</t>
    </r>
    <r>
      <rPr>
        <vertAlign val="superscript"/>
        <sz val="10"/>
        <rFont val="Arial"/>
        <family val="2"/>
      </rPr>
      <t>1</t>
    </r>
  </si>
  <si>
    <t>Zwei 12-Sitzer-Vans der Fa. Holiday Cars incl. Haftpflicht-, Vollkasko- und Gepäckversicherung (Buchung über Flugbörse)</t>
  </si>
  <si>
    <r>
      <t xml:space="preserve">Reise-Komplettschutz </t>
    </r>
    <r>
      <rPr>
        <vertAlign val="superscript"/>
        <sz val="10"/>
        <rFont val="Arial"/>
        <family val="2"/>
      </rPr>
      <t>2</t>
    </r>
  </si>
  <si>
    <t>Flugpreis Lea Nagel: 870 EUR, Flugpreis übrige Personen: 826 EUR p.P. -&gt; 15.738 EUR insg. bzw. 828.32 EUR p.P., Rechnung vom 20.05.05</t>
  </si>
  <si>
    <t>Komplettschutz-Versicherungspaket der elvia: Reiserücktritt-, Reiseabbruch-, Gepäck- und Krankenversicherung, beträgt 4% der gesamten Versicherungssumme</t>
  </si>
  <si>
    <t>Rechnung vom 20.05.05</t>
  </si>
  <si>
    <t>Anzahlung: 365 EUR (07.02.05), Restzahlung: 1459 EUR (18.06.05) -&gt; 1824 EUR insg. bzw. 96 EUR p.P., Rechnung vom xx.06.05</t>
  </si>
  <si>
    <r>
      <t xml:space="preserve">Mietwagen 12-Sitzer </t>
    </r>
    <r>
      <rPr>
        <vertAlign val="superscript"/>
        <sz val="10"/>
        <rFont val="Arial"/>
        <family val="2"/>
      </rPr>
      <t>3</t>
    </r>
  </si>
  <si>
    <r>
      <t xml:space="preserve">Anreise Frankfurt Flughafen (DB) </t>
    </r>
    <r>
      <rPr>
        <vertAlign val="superscript"/>
        <sz val="10"/>
        <rFont val="Arial"/>
        <family val="2"/>
      </rPr>
      <t>4</t>
    </r>
  </si>
  <si>
    <t>Flughafenshuttle 4er-Karte</t>
  </si>
  <si>
    <t>Aussichtsdeck Empire SB Jugendliche</t>
  </si>
  <si>
    <t>Aussichtsdeck Empire SB Erwachsene</t>
  </si>
  <si>
    <t>Zus.-Geb.</t>
  </si>
  <si>
    <t>Ein-/Ausfahrtgebühr Flughafen Orlando</t>
  </si>
  <si>
    <t>Parkgebühren Fort Lauderdale</t>
  </si>
  <si>
    <t>Maut Rickenbecker Causeway</t>
  </si>
  <si>
    <t>Parkgebühren Miami Beach (Nacht)</t>
  </si>
  <si>
    <t>Parkgebühren Miami Beach (ab Mittag)</t>
  </si>
  <si>
    <t>Schnorcheltrip Coral Reef SP 2. Rate</t>
  </si>
  <si>
    <t>Schnorcheltrip Coral Reef SP 1. Rate</t>
  </si>
  <si>
    <t>1</t>
  </si>
  <si>
    <t>Trinkgeld Schnorcheltrip</t>
  </si>
  <si>
    <t>Service-Pauschale Pizza Hut</t>
  </si>
  <si>
    <t>Trinkgeld Airboat-Trip</t>
  </si>
  <si>
    <t>Paddelboote 10.000 Islands 1. Buchung</t>
  </si>
  <si>
    <t>Paddelboote 10.000 Islands 2. Buchung</t>
  </si>
  <si>
    <t>Parkgebühren Sanibel Island</t>
  </si>
  <si>
    <t>Parkgebühren Bowman's Beach</t>
  </si>
  <si>
    <t>Schließfächer "Blizzard Beach"</t>
  </si>
  <si>
    <t>Parkgebühr "Busch Gardens"</t>
  </si>
  <si>
    <t>Schließfächer "Busch Gardens"</t>
  </si>
  <si>
    <t>Parkgebühr "Wet'n'wild"</t>
  </si>
  <si>
    <t>Schließfächer "Wet'n'wild"</t>
  </si>
  <si>
    <t>Kino Erwachsene</t>
  </si>
  <si>
    <t>Kino Jugendliche</t>
  </si>
  <si>
    <t>Fahrzeug-Registrierung</t>
  </si>
  <si>
    <t>Telefonkosten New York</t>
  </si>
  <si>
    <t>Wechselkurs Bargeld</t>
  </si>
  <si>
    <t>Maut Sanibel Island</t>
  </si>
  <si>
    <t>Sunoco</t>
  </si>
  <si>
    <t>Merritt Island</t>
  </si>
  <si>
    <t>2,179 $/ga</t>
  </si>
  <si>
    <t>2,499 $/ga</t>
  </si>
  <si>
    <t>Circle K</t>
  </si>
  <si>
    <t>Kissimmee</t>
  </si>
  <si>
    <t>Gefahrene Strecke Van 1</t>
  </si>
  <si>
    <t>Gefahrene Strecke Van 2</t>
  </si>
  <si>
    <t>Anf: 2828 miles</t>
  </si>
  <si>
    <t>Ende: 4778 miles</t>
  </si>
  <si>
    <t>1950 miles</t>
  </si>
  <si>
    <t>Days Inn BG North</t>
  </si>
  <si>
    <t>Tampa</t>
  </si>
  <si>
    <t>Days Inn on Broadway **</t>
  </si>
  <si>
    <t>Days Inn @ Broadway</t>
  </si>
  <si>
    <t>New York</t>
  </si>
  <si>
    <t>36,36 $</t>
  </si>
  <si>
    <t>= 7,83 € pro Pers und Nacht</t>
  </si>
  <si>
    <t>= 28,42 € pro Pers und Nacht</t>
  </si>
  <si>
    <t>15,04 € pro P &amp; N</t>
  </si>
  <si>
    <t>Subways</t>
  </si>
  <si>
    <t>Dunkin' Donuts</t>
  </si>
  <si>
    <t>Anzahl Mahlzeiten *</t>
  </si>
  <si>
    <t>* an meinen Ausgaben orientiert</t>
  </si>
  <si>
    <t xml:space="preserve">  Abweichungen möglich</t>
  </si>
  <si>
    <t>Burger Ft Lauderdale</t>
  </si>
  <si>
    <t>Chinatown New York</t>
  </si>
  <si>
    <t>Pizza Hut</t>
  </si>
  <si>
    <t>Waffle House</t>
  </si>
  <si>
    <t>Shoneys</t>
  </si>
  <si>
    <t>Restaurant *</t>
  </si>
  <si>
    <t>1931 Terrazzo Ln &amp; 1438 Vintage Ln</t>
  </si>
  <si>
    <t>Naples, FL 34104</t>
  </si>
  <si>
    <t>Tel. 001-239-263-7465</t>
  </si>
  <si>
    <t>Funkgeräte-Set für die Vans</t>
  </si>
  <si>
    <t>Anf: 9209 miles</t>
  </si>
  <si>
    <t>Ende: 11173 miles</t>
  </si>
  <si>
    <t>1964 miles</t>
  </si>
  <si>
    <t>3137,6 km</t>
  </si>
  <si>
    <t>3160,1 km</t>
  </si>
  <si>
    <t>0,48 €/l</t>
  </si>
  <si>
    <t>4857,26 € / 17 Nächte</t>
  </si>
  <si>
    <t>285,72 € pro Nacht</t>
  </si>
  <si>
    <t>285,72 € / 19 Pers</t>
  </si>
  <si>
    <t>2,364 $/ga</t>
  </si>
  <si>
    <t>0,52 €/l</t>
  </si>
  <si>
    <t>Gesamt-Benzinverbrauch Van1</t>
  </si>
  <si>
    <t>Gesamt-Benzinverbrauch Van2</t>
  </si>
  <si>
    <t>Durchschnittsverbrauch Van1</t>
  </si>
  <si>
    <t>Durchschnittsverbrauch Van2</t>
  </si>
  <si>
    <t>Von den anfänglichen 36 ga ca.</t>
  </si>
  <si>
    <t>116,598 ga + 31 ga</t>
  </si>
  <si>
    <t>147,598 ga</t>
  </si>
  <si>
    <t>119,849 ga + 31 ga</t>
  </si>
  <si>
    <t>150,849 ga</t>
  </si>
  <si>
    <t>453,66 l + 136,27 l</t>
  </si>
  <si>
    <t>589,93 l</t>
  </si>
  <si>
    <t>441,36 l + 136,27 l</t>
  </si>
  <si>
    <t>577,63 l</t>
  </si>
  <si>
    <t>31 ga verfahren (Rest = Reserve)</t>
  </si>
  <si>
    <t>589,93 l auf 3137,6 km</t>
  </si>
  <si>
    <t>577,63 l auf 3160,1 km</t>
  </si>
  <si>
    <t>18,8 l / 100 km</t>
  </si>
  <si>
    <t>18,3 l / 100 km</t>
  </si>
  <si>
    <t>Öffentl. VM</t>
  </si>
  <si>
    <t>Besuche der verschiedenen Restaurants</t>
  </si>
  <si>
    <t>24.08.05</t>
  </si>
  <si>
    <t>Telefon, Internet, Film-DVDs, etc.</t>
  </si>
  <si>
    <t>Abendessen Betreuer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</si>
</sst>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\ [$€-1];[Red]\-#,##0.00\ [$€-1]"/>
    <numFmt numFmtId="174" formatCode="#,##0\ [$€-1];[Red]\-#,##0\ [$€-1]"/>
  </numFmts>
  <fonts count="1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8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medium"/>
      <top style="thick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3" fillId="2" borderId="0" xfId="0" applyFont="1" applyFill="1" applyAlignment="1">
      <alignment/>
    </xf>
    <xf numFmtId="0" fontId="1" fillId="0" borderId="3" xfId="0" applyFont="1" applyBorder="1" applyAlignment="1">
      <alignment vertical="top"/>
    </xf>
    <xf numFmtId="0" fontId="0" fillId="3" borderId="4" xfId="0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left" vertical="top" wrapText="1"/>
    </xf>
    <xf numFmtId="2" fontId="0" fillId="3" borderId="5" xfId="0" applyNumberFormat="1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6" xfId="0" applyNumberFormat="1" applyFont="1" applyFill="1" applyBorder="1" applyAlignment="1">
      <alignment horizontal="left" vertical="top" wrapText="1"/>
    </xf>
    <xf numFmtId="2" fontId="0" fillId="3" borderId="7" xfId="0" applyNumberFormat="1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wrapText="1"/>
    </xf>
    <xf numFmtId="0" fontId="0" fillId="4" borderId="6" xfId="0" applyNumberFormat="1" applyFont="1" applyFill="1" applyBorder="1" applyAlignment="1">
      <alignment horizontal="left" wrapText="1"/>
    </xf>
    <xf numFmtId="2" fontId="0" fillId="4" borderId="7" xfId="0" applyNumberFormat="1" applyFont="1" applyFill="1" applyBorder="1" applyAlignment="1">
      <alignment horizontal="left"/>
    </xf>
    <xf numFmtId="2" fontId="0" fillId="4" borderId="8" xfId="0" applyNumberFormat="1" applyFont="1" applyFill="1" applyBorder="1" applyAlignment="1">
      <alignment horizontal="left" vertical="top" wrapText="1"/>
    </xf>
    <xf numFmtId="0" fontId="0" fillId="4" borderId="8" xfId="0" applyNumberFormat="1" applyFont="1" applyFill="1" applyBorder="1" applyAlignment="1">
      <alignment horizontal="left" vertical="top" wrapText="1"/>
    </xf>
    <xf numFmtId="2" fontId="0" fillId="4" borderId="9" xfId="0" applyNumberFormat="1" applyFont="1" applyFill="1" applyBorder="1" applyAlignment="1">
      <alignment horizontal="left" wrapText="1"/>
    </xf>
    <xf numFmtId="0" fontId="0" fillId="4" borderId="4" xfId="0" applyNumberFormat="1" applyFont="1" applyFill="1" applyBorder="1" applyAlignment="1">
      <alignment horizontal="left" wrapText="1"/>
    </xf>
    <xf numFmtId="2" fontId="0" fillId="4" borderId="5" xfId="0" applyNumberFormat="1" applyFont="1" applyFill="1" applyBorder="1" applyAlignment="1">
      <alignment horizontal="left"/>
    </xf>
    <xf numFmtId="0" fontId="0" fillId="4" borderId="7" xfId="0" applyNumberFormat="1" applyFont="1" applyFill="1" applyBorder="1" applyAlignment="1">
      <alignment horizontal="left" wrapText="1"/>
    </xf>
    <xf numFmtId="0" fontId="0" fillId="4" borderId="10" xfId="0" applyFill="1" applyBorder="1" applyAlignment="1">
      <alignment/>
    </xf>
    <xf numFmtId="0" fontId="0" fillId="4" borderId="7" xfId="0" applyNumberForma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left" wrapText="1"/>
    </xf>
    <xf numFmtId="49" fontId="0" fillId="4" borderId="6" xfId="0" applyNumberFormat="1" applyFont="1" applyFill="1" applyBorder="1" applyAlignment="1">
      <alignment horizontal="left" wrapText="1"/>
    </xf>
    <xf numFmtId="2" fontId="0" fillId="4" borderId="7" xfId="0" applyNumberFormat="1" applyFill="1" applyBorder="1" applyAlignment="1">
      <alignment horizontal="left"/>
    </xf>
    <xf numFmtId="2" fontId="0" fillId="4" borderId="11" xfId="0" applyNumberFormat="1" applyFont="1" applyFill="1" applyBorder="1" applyAlignment="1">
      <alignment horizontal="left" vertical="top" wrapText="1"/>
    </xf>
    <xf numFmtId="0" fontId="0" fillId="4" borderId="11" xfId="0" applyNumberFormat="1" applyFont="1" applyFill="1" applyBorder="1" applyAlignment="1">
      <alignment horizontal="left" vertical="top" wrapText="1"/>
    </xf>
    <xf numFmtId="2" fontId="0" fillId="4" borderId="12" xfId="0" applyNumberFormat="1" applyFont="1" applyFill="1" applyBorder="1" applyAlignment="1">
      <alignment horizontal="left" wrapText="1"/>
    </xf>
    <xf numFmtId="0" fontId="0" fillId="3" borderId="10" xfId="0" applyFont="1" applyFill="1" applyBorder="1" applyAlignment="1">
      <alignment vertical="top" wrapText="1"/>
    </xf>
    <xf numFmtId="2" fontId="0" fillId="4" borderId="13" xfId="0" applyNumberFormat="1" applyFont="1" applyFill="1" applyBorder="1" applyAlignment="1">
      <alignment horizontal="left" vertical="top" wrapText="1"/>
    </xf>
    <xf numFmtId="2" fontId="0" fillId="4" borderId="14" xfId="0" applyNumberFormat="1" applyFont="1" applyFill="1" applyBorder="1" applyAlignment="1">
      <alignment horizontal="left" vertical="top" wrapText="1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2" fontId="1" fillId="4" borderId="18" xfId="0" applyNumberFormat="1" applyFont="1" applyFill="1" applyBorder="1" applyAlignment="1">
      <alignment horizontal="left" vertical="top" wrapText="1"/>
    </xf>
    <xf numFmtId="2" fontId="1" fillId="4" borderId="14" xfId="0" applyNumberFormat="1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/>
    </xf>
    <xf numFmtId="0" fontId="9" fillId="5" borderId="19" xfId="0" applyFont="1" applyFill="1" applyBorder="1" applyAlignment="1">
      <alignment/>
    </xf>
    <xf numFmtId="0" fontId="9" fillId="5" borderId="20" xfId="0" applyFont="1" applyFill="1" applyBorder="1" applyAlignment="1">
      <alignment/>
    </xf>
    <xf numFmtId="0" fontId="0" fillId="5" borderId="21" xfId="0" applyFont="1" applyFill="1" applyBorder="1" applyAlignment="1">
      <alignment vertical="top" wrapText="1"/>
    </xf>
    <xf numFmtId="0" fontId="0" fillId="5" borderId="5" xfId="0" applyFont="1" applyFill="1" applyBorder="1" applyAlignment="1">
      <alignment horizontal="left" vertical="top" wrapText="1"/>
    </xf>
    <xf numFmtId="2" fontId="0" fillId="5" borderId="5" xfId="0" applyNumberFormat="1" applyFont="1" applyFill="1" applyBorder="1" applyAlignment="1">
      <alignment horizontal="left" vertical="top" wrapText="1"/>
    </xf>
    <xf numFmtId="2" fontId="0" fillId="5" borderId="22" xfId="0" applyNumberFormat="1" applyFont="1" applyFill="1" applyBorder="1" applyAlignment="1">
      <alignment horizontal="left" vertical="top"/>
    </xf>
    <xf numFmtId="0" fontId="0" fillId="5" borderId="10" xfId="0" applyFont="1" applyFill="1" applyBorder="1" applyAlignment="1">
      <alignment vertical="top" wrapText="1"/>
    </xf>
    <xf numFmtId="0" fontId="0" fillId="5" borderId="7" xfId="0" applyFont="1" applyFill="1" applyBorder="1" applyAlignment="1">
      <alignment horizontal="left" wrapText="1"/>
    </xf>
    <xf numFmtId="2" fontId="0" fillId="5" borderId="7" xfId="0" applyNumberFormat="1" applyFont="1" applyFill="1" applyBorder="1" applyAlignment="1">
      <alignment horizontal="left" wrapText="1"/>
    </xf>
    <xf numFmtId="2" fontId="0" fillId="5" borderId="7" xfId="0" applyNumberFormat="1" applyFont="1" applyFill="1" applyBorder="1" applyAlignment="1">
      <alignment horizontal="left" vertical="top" wrapText="1"/>
    </xf>
    <xf numFmtId="2" fontId="0" fillId="5" borderId="23" xfId="0" applyNumberFormat="1" applyFont="1" applyFill="1" applyBorder="1" applyAlignment="1">
      <alignment horizontal="left" vertical="top"/>
    </xf>
    <xf numFmtId="0" fontId="0" fillId="5" borderId="24" xfId="0" applyFont="1" applyFill="1" applyBorder="1" applyAlignment="1">
      <alignment/>
    </xf>
    <xf numFmtId="0" fontId="0" fillId="5" borderId="9" xfId="0" applyFill="1" applyBorder="1" applyAlignment="1">
      <alignment/>
    </xf>
    <xf numFmtId="2" fontId="0" fillId="5" borderId="9" xfId="0" applyNumberFormat="1" applyFill="1" applyBorder="1" applyAlignment="1">
      <alignment/>
    </xf>
    <xf numFmtId="0" fontId="0" fillId="5" borderId="9" xfId="0" applyFont="1" applyFill="1" applyBorder="1" applyAlignment="1">
      <alignment horizontal="left" vertical="top" wrapText="1"/>
    </xf>
    <xf numFmtId="2" fontId="0" fillId="5" borderId="9" xfId="0" applyNumberFormat="1" applyFont="1" applyFill="1" applyBorder="1" applyAlignment="1">
      <alignment horizontal="left" vertical="top" wrapText="1"/>
    </xf>
    <xf numFmtId="2" fontId="0" fillId="5" borderId="25" xfId="0" applyNumberFormat="1" applyFont="1" applyFill="1" applyBorder="1" applyAlignment="1">
      <alignment horizontal="left" vertical="top"/>
    </xf>
    <xf numFmtId="0" fontId="0" fillId="5" borderId="7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vertical="top"/>
    </xf>
    <xf numFmtId="0" fontId="0" fillId="5" borderId="26" xfId="0" applyFont="1" applyFill="1" applyBorder="1" applyAlignment="1">
      <alignment/>
    </xf>
    <xf numFmtId="0" fontId="0" fillId="5" borderId="12" xfId="0" applyFill="1" applyBorder="1" applyAlignment="1">
      <alignment/>
    </xf>
    <xf numFmtId="2" fontId="0" fillId="5" borderId="12" xfId="0" applyNumberFormat="1" applyFill="1" applyBorder="1" applyAlignment="1">
      <alignment/>
    </xf>
    <xf numFmtId="0" fontId="0" fillId="5" borderId="27" xfId="0" applyFill="1" applyBorder="1" applyAlignment="1">
      <alignment/>
    </xf>
    <xf numFmtId="2" fontId="1" fillId="5" borderId="14" xfId="0" applyNumberFormat="1" applyFont="1" applyFill="1" applyBorder="1" applyAlignment="1">
      <alignment horizontal="left" vertical="center"/>
    </xf>
    <xf numFmtId="2" fontId="1" fillId="5" borderId="14" xfId="0" applyNumberFormat="1" applyFont="1" applyFill="1" applyBorder="1" applyAlignment="1">
      <alignment horizontal="left" vertical="center" wrapText="1"/>
    </xf>
    <xf numFmtId="2" fontId="8" fillId="5" borderId="28" xfId="0" applyNumberFormat="1" applyFont="1" applyFill="1" applyBorder="1" applyAlignment="1">
      <alignment horizontal="left" vertical="center"/>
    </xf>
    <xf numFmtId="0" fontId="0" fillId="5" borderId="29" xfId="0" applyFill="1" applyBorder="1" applyAlignment="1">
      <alignment/>
    </xf>
    <xf numFmtId="0" fontId="1" fillId="5" borderId="17" xfId="0" applyFont="1" applyFill="1" applyBorder="1" applyAlignment="1">
      <alignment/>
    </xf>
    <xf numFmtId="0" fontId="8" fillId="5" borderId="30" xfId="0" applyFont="1" applyFill="1" applyBorder="1" applyAlignment="1">
      <alignment/>
    </xf>
    <xf numFmtId="172" fontId="3" fillId="6" borderId="21" xfId="0" applyNumberFormat="1" applyFont="1" applyFill="1" applyBorder="1" applyAlignment="1">
      <alignment horizontal="left" wrapText="1"/>
    </xf>
    <xf numFmtId="2" fontId="3" fillId="6" borderId="5" xfId="0" applyNumberFormat="1" applyFont="1" applyFill="1" applyBorder="1" applyAlignment="1">
      <alignment horizontal="left" wrapText="1"/>
    </xf>
    <xf numFmtId="172" fontId="3" fillId="6" borderId="5" xfId="0" applyNumberFormat="1" applyFont="1" applyFill="1" applyBorder="1" applyAlignment="1">
      <alignment horizontal="left" wrapText="1"/>
    </xf>
    <xf numFmtId="2" fontId="3" fillId="6" borderId="22" xfId="0" applyNumberFormat="1" applyFont="1" applyFill="1" applyBorder="1" applyAlignment="1">
      <alignment horizontal="left" wrapText="1"/>
    </xf>
    <xf numFmtId="172" fontId="3" fillId="6" borderId="10" xfId="0" applyNumberFormat="1" applyFont="1" applyFill="1" applyBorder="1" applyAlignment="1">
      <alignment horizontal="left" wrapText="1"/>
    </xf>
    <xf numFmtId="2" fontId="3" fillId="6" borderId="7" xfId="0" applyNumberFormat="1" applyFont="1" applyFill="1" applyBorder="1" applyAlignment="1">
      <alignment horizontal="left" wrapText="1"/>
    </xf>
    <xf numFmtId="172" fontId="3" fillId="6" borderId="7" xfId="0" applyNumberFormat="1" applyFont="1" applyFill="1" applyBorder="1" applyAlignment="1">
      <alignment horizontal="left" wrapText="1"/>
    </xf>
    <xf numFmtId="2" fontId="3" fillId="6" borderId="23" xfId="0" applyNumberFormat="1" applyFont="1" applyFill="1" applyBorder="1" applyAlignment="1">
      <alignment horizontal="left" wrapText="1"/>
    </xf>
    <xf numFmtId="172" fontId="3" fillId="6" borderId="24" xfId="0" applyNumberFormat="1" applyFont="1" applyFill="1" applyBorder="1" applyAlignment="1">
      <alignment horizontal="left" vertical="top" wrapText="1"/>
    </xf>
    <xf numFmtId="2" fontId="3" fillId="6" borderId="9" xfId="0" applyNumberFormat="1" applyFont="1" applyFill="1" applyBorder="1" applyAlignment="1">
      <alignment horizontal="left" wrapText="1"/>
    </xf>
    <xf numFmtId="172" fontId="3" fillId="6" borderId="9" xfId="0" applyNumberFormat="1" applyFont="1" applyFill="1" applyBorder="1" applyAlignment="1">
      <alignment horizontal="left" vertical="top" wrapText="1"/>
    </xf>
    <xf numFmtId="2" fontId="3" fillId="6" borderId="9" xfId="0" applyNumberFormat="1" applyFont="1" applyFill="1" applyBorder="1" applyAlignment="1">
      <alignment horizontal="left" vertical="top" wrapText="1"/>
    </xf>
    <xf numFmtId="2" fontId="3" fillId="6" borderId="25" xfId="0" applyNumberFormat="1" applyFont="1" applyFill="1" applyBorder="1" applyAlignment="1">
      <alignment horizontal="left" vertical="top" wrapText="1"/>
    </xf>
    <xf numFmtId="172" fontId="0" fillId="6" borderId="21" xfId="0" applyNumberFormat="1" applyFont="1" applyFill="1" applyBorder="1" applyAlignment="1">
      <alignment horizontal="left" wrapText="1"/>
    </xf>
    <xf numFmtId="2" fontId="0" fillId="6" borderId="5" xfId="0" applyNumberFormat="1" applyFont="1" applyFill="1" applyBorder="1" applyAlignment="1">
      <alignment horizontal="left" wrapText="1"/>
    </xf>
    <xf numFmtId="172" fontId="0" fillId="6" borderId="5" xfId="0" applyNumberFormat="1" applyFont="1" applyFill="1" applyBorder="1" applyAlignment="1">
      <alignment horizontal="left" wrapText="1"/>
    </xf>
    <xf numFmtId="2" fontId="0" fillId="6" borderId="22" xfId="0" applyNumberFormat="1" applyFont="1" applyFill="1" applyBorder="1" applyAlignment="1">
      <alignment horizontal="left" wrapText="1"/>
    </xf>
    <xf numFmtId="172" fontId="0" fillId="6" borderId="10" xfId="0" applyNumberFormat="1" applyFont="1" applyFill="1" applyBorder="1" applyAlignment="1">
      <alignment horizontal="left" wrapText="1"/>
    </xf>
    <xf numFmtId="2" fontId="0" fillId="6" borderId="7" xfId="0" applyNumberFormat="1" applyFont="1" applyFill="1" applyBorder="1" applyAlignment="1">
      <alignment horizontal="left" wrapText="1"/>
    </xf>
    <xf numFmtId="172" fontId="0" fillId="6" borderId="7" xfId="0" applyNumberFormat="1" applyFont="1" applyFill="1" applyBorder="1" applyAlignment="1">
      <alignment horizontal="left" wrapText="1"/>
    </xf>
    <xf numFmtId="2" fontId="0" fillId="6" borderId="23" xfId="0" applyNumberFormat="1" applyFont="1" applyFill="1" applyBorder="1" applyAlignment="1">
      <alignment horizontal="left" wrapText="1"/>
    </xf>
    <xf numFmtId="172" fontId="0" fillId="6" borderId="24" xfId="0" applyNumberFormat="1" applyFont="1" applyFill="1" applyBorder="1" applyAlignment="1">
      <alignment horizontal="left" vertical="top" wrapText="1"/>
    </xf>
    <xf numFmtId="2" fontId="0" fillId="6" borderId="9" xfId="0" applyNumberFormat="1" applyFont="1" applyFill="1" applyBorder="1" applyAlignment="1">
      <alignment horizontal="left" wrapText="1"/>
    </xf>
    <xf numFmtId="172" fontId="0" fillId="6" borderId="9" xfId="0" applyNumberFormat="1" applyFont="1" applyFill="1" applyBorder="1" applyAlignment="1">
      <alignment horizontal="left" vertical="top" wrapText="1"/>
    </xf>
    <xf numFmtId="2" fontId="0" fillId="6" borderId="9" xfId="0" applyNumberFormat="1" applyFont="1" applyFill="1" applyBorder="1" applyAlignment="1">
      <alignment horizontal="left" vertical="top" wrapText="1"/>
    </xf>
    <xf numFmtId="172" fontId="3" fillId="6" borderId="26" xfId="0" applyNumberFormat="1" applyFont="1" applyFill="1" applyBorder="1" applyAlignment="1">
      <alignment horizontal="left" vertical="top" wrapText="1"/>
    </xf>
    <xf numFmtId="172" fontId="3" fillId="6" borderId="12" xfId="0" applyNumberFormat="1" applyFont="1" applyFill="1" applyBorder="1" applyAlignment="1">
      <alignment horizontal="left" vertical="top" wrapText="1"/>
    </xf>
    <xf numFmtId="2" fontId="3" fillId="6" borderId="12" xfId="0" applyNumberFormat="1" applyFont="1" applyFill="1" applyBorder="1" applyAlignment="1">
      <alignment horizontal="left" vertical="top" wrapText="1"/>
    </xf>
    <xf numFmtId="2" fontId="1" fillId="6" borderId="18" xfId="0" applyNumberFormat="1" applyFont="1" applyFill="1" applyBorder="1" applyAlignment="1">
      <alignment horizontal="left" vertical="center" wrapText="1"/>
    </xf>
    <xf numFmtId="2" fontId="1" fillId="6" borderId="14" xfId="0" applyNumberFormat="1" applyFont="1" applyFill="1" applyBorder="1" applyAlignment="1">
      <alignment horizontal="left" vertical="center" wrapText="1"/>
    </xf>
    <xf numFmtId="172" fontId="1" fillId="6" borderId="14" xfId="0" applyNumberFormat="1" applyFont="1" applyFill="1" applyBorder="1" applyAlignment="1">
      <alignment horizontal="left" vertical="center" wrapText="1"/>
    </xf>
    <xf numFmtId="2" fontId="8" fillId="6" borderId="28" xfId="0" applyNumberFormat="1" applyFont="1" applyFill="1" applyBorder="1" applyAlignment="1">
      <alignment horizontal="left" vertical="center"/>
    </xf>
    <xf numFmtId="0" fontId="1" fillId="6" borderId="15" xfId="0" applyFont="1" applyFill="1" applyBorder="1" applyAlignment="1">
      <alignment/>
    </xf>
    <xf numFmtId="0" fontId="1" fillId="6" borderId="17" xfId="0" applyFont="1" applyFill="1" applyBorder="1" applyAlignment="1">
      <alignment/>
    </xf>
    <xf numFmtId="0" fontId="8" fillId="6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5" borderId="10" xfId="0" applyFont="1" applyFill="1" applyBorder="1" applyAlignment="1">
      <alignment vertical="top"/>
    </xf>
    <xf numFmtId="0" fontId="1" fillId="5" borderId="7" xfId="0" applyFont="1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1" fillId="5" borderId="23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1" fillId="6" borderId="7" xfId="0" applyFont="1" applyFill="1" applyBorder="1" applyAlignment="1">
      <alignment vertical="top" wrapText="1"/>
    </xf>
    <xf numFmtId="0" fontId="1" fillId="6" borderId="23" xfId="0" applyFont="1" applyFill="1" applyBorder="1" applyAlignment="1">
      <alignment vertical="top" wrapText="1"/>
    </xf>
    <xf numFmtId="0" fontId="1" fillId="5" borderId="13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0" fillId="5" borderId="4" xfId="0" applyFont="1" applyFill="1" applyBorder="1" applyAlignment="1">
      <alignment vertical="top"/>
    </xf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 applyAlignment="1">
      <alignment vertical="top" wrapText="1"/>
    </xf>
    <xf numFmtId="0" fontId="0" fillId="5" borderId="8" xfId="0" applyFont="1" applyFill="1" applyBorder="1" applyAlignment="1">
      <alignment/>
    </xf>
    <xf numFmtId="0" fontId="0" fillId="5" borderId="6" xfId="0" applyFont="1" applyFill="1" applyBorder="1" applyAlignment="1">
      <alignment vertical="top"/>
    </xf>
    <xf numFmtId="0" fontId="0" fillId="5" borderId="8" xfId="0" applyFill="1" applyBorder="1" applyAlignment="1">
      <alignment/>
    </xf>
    <xf numFmtId="0" fontId="0" fillId="5" borderId="6" xfId="0" applyFill="1" applyBorder="1" applyAlignment="1">
      <alignment/>
    </xf>
    <xf numFmtId="0" fontId="1" fillId="5" borderId="11" xfId="0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horizontal="left" vertical="top" wrapText="1"/>
    </xf>
    <xf numFmtId="0" fontId="0" fillId="5" borderId="7" xfId="0" applyNumberFormat="1" applyFont="1" applyFill="1" applyBorder="1" applyAlignment="1">
      <alignment horizontal="left" wrapText="1"/>
    </xf>
    <xf numFmtId="0" fontId="0" fillId="5" borderId="9" xfId="0" applyNumberFormat="1" applyFill="1" applyBorder="1" applyAlignment="1">
      <alignment/>
    </xf>
    <xf numFmtId="0" fontId="0" fillId="5" borderId="7" xfId="0" applyNumberFormat="1" applyFont="1" applyFill="1" applyBorder="1" applyAlignment="1">
      <alignment horizontal="left" vertical="top" wrapText="1"/>
    </xf>
    <xf numFmtId="0" fontId="4" fillId="5" borderId="7" xfId="0" applyNumberFormat="1" applyFont="1" applyFill="1" applyBorder="1" applyAlignment="1">
      <alignment horizontal="left" wrapText="1"/>
    </xf>
    <xf numFmtId="0" fontId="0" fillId="5" borderId="13" xfId="0" applyFill="1" applyBorder="1" applyAlignment="1">
      <alignment vertical="top" wrapText="1"/>
    </xf>
    <xf numFmtId="0" fontId="0" fillId="5" borderId="4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/>
    </xf>
    <xf numFmtId="0" fontId="0" fillId="5" borderId="6" xfId="0" applyFill="1" applyBorder="1" applyAlignment="1">
      <alignment vertical="top" wrapText="1"/>
    </xf>
    <xf numFmtId="2" fontId="0" fillId="5" borderId="4" xfId="0" applyNumberFormat="1" applyFont="1" applyFill="1" applyBorder="1" applyAlignment="1">
      <alignment horizontal="left" vertical="top" wrapText="1"/>
    </xf>
    <xf numFmtId="0" fontId="0" fillId="5" borderId="32" xfId="0" applyFill="1" applyBorder="1" applyAlignment="1">
      <alignment horizontal="right" vertical="top" wrapText="1"/>
    </xf>
    <xf numFmtId="0" fontId="0" fillId="5" borderId="33" xfId="0" applyFont="1" applyFill="1" applyBorder="1" applyAlignment="1">
      <alignment horizontal="right" vertical="top" wrapText="1"/>
    </xf>
    <xf numFmtId="0" fontId="0" fillId="5" borderId="34" xfId="0" applyFont="1" applyFill="1" applyBorder="1" applyAlignment="1">
      <alignment horizontal="right" wrapText="1"/>
    </xf>
    <xf numFmtId="0" fontId="0" fillId="5" borderId="35" xfId="0" applyFill="1" applyBorder="1" applyAlignment="1">
      <alignment horizontal="right"/>
    </xf>
    <xf numFmtId="0" fontId="0" fillId="5" borderId="34" xfId="0" applyFont="1" applyFill="1" applyBorder="1" applyAlignment="1">
      <alignment horizontal="right" vertical="top" wrapText="1"/>
    </xf>
    <xf numFmtId="0" fontId="0" fillId="5" borderId="36" xfId="0" applyFill="1" applyBorder="1" applyAlignment="1">
      <alignment horizontal="right"/>
    </xf>
    <xf numFmtId="0" fontId="0" fillId="5" borderId="35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2" fontId="0" fillId="4" borderId="6" xfId="0" applyNumberFormat="1" applyFont="1" applyFill="1" applyBorder="1" applyAlignment="1">
      <alignment horizontal="left" wrapText="1"/>
    </xf>
    <xf numFmtId="2" fontId="0" fillId="4" borderId="4" xfId="0" applyNumberFormat="1" applyFont="1" applyFill="1" applyBorder="1" applyAlignment="1">
      <alignment horizontal="left" wrapText="1"/>
    </xf>
    <xf numFmtId="2" fontId="0" fillId="4" borderId="7" xfId="0" applyNumberFormat="1" applyFont="1" applyFill="1" applyBorder="1" applyAlignment="1">
      <alignment horizontal="left" wrapText="1"/>
    </xf>
    <xf numFmtId="2" fontId="0" fillId="4" borderId="7" xfId="0" applyNumberFormat="1" applyFill="1" applyBorder="1" applyAlignment="1">
      <alignment/>
    </xf>
    <xf numFmtId="2" fontId="0" fillId="4" borderId="9" xfId="0" applyNumberFormat="1" applyFont="1" applyFill="1" applyBorder="1" applyAlignment="1">
      <alignment horizontal="left"/>
    </xf>
    <xf numFmtId="0" fontId="1" fillId="3" borderId="18" xfId="0" applyFont="1" applyFill="1" applyBorder="1" applyAlignment="1">
      <alignment vertical="top" wrapText="1"/>
    </xf>
    <xf numFmtId="0" fontId="0" fillId="3" borderId="13" xfId="0" applyNumberFormat="1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vertical="top" wrapText="1"/>
    </xf>
    <xf numFmtId="2" fontId="0" fillId="3" borderId="14" xfId="0" applyNumberFormat="1" applyFont="1" applyFill="1" applyBorder="1" applyAlignment="1">
      <alignment horizontal="left" vertical="top" wrapText="1"/>
    </xf>
    <xf numFmtId="2" fontId="1" fillId="3" borderId="14" xfId="0" applyNumberFormat="1" applyFont="1" applyFill="1" applyBorder="1" applyAlignment="1">
      <alignment horizontal="left" vertical="top" wrapText="1"/>
    </xf>
    <xf numFmtId="2" fontId="1" fillId="3" borderId="7" xfId="0" applyNumberFormat="1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6" borderId="22" xfId="0" applyFont="1" applyFill="1" applyBorder="1" applyAlignment="1">
      <alignment vertical="top" wrapText="1"/>
    </xf>
    <xf numFmtId="0" fontId="0" fillId="6" borderId="21" xfId="0" applyFont="1" applyFill="1" applyBorder="1" applyAlignment="1">
      <alignment vertical="top" wrapText="1"/>
    </xf>
    <xf numFmtId="0" fontId="0" fillId="5" borderId="21" xfId="0" applyFont="1" applyFill="1" applyBorder="1" applyAlignment="1">
      <alignment vertical="top"/>
    </xf>
    <xf numFmtId="0" fontId="0" fillId="5" borderId="5" xfId="0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vertical="top" wrapText="1"/>
    </xf>
    <xf numFmtId="0" fontId="0" fillId="5" borderId="22" xfId="0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2" fontId="4" fillId="5" borderId="5" xfId="0" applyNumberFormat="1" applyFont="1" applyFill="1" applyBorder="1" applyAlignment="1">
      <alignment horizontal="left" vertical="top" wrapText="1"/>
    </xf>
    <xf numFmtId="2" fontId="4" fillId="5" borderId="7" xfId="0" applyNumberFormat="1" applyFont="1" applyFill="1" applyBorder="1" applyAlignment="1">
      <alignment horizontal="left" vertical="top" wrapText="1"/>
    </xf>
    <xf numFmtId="0" fontId="0" fillId="6" borderId="10" xfId="0" applyFont="1" applyFill="1" applyBorder="1" applyAlignment="1">
      <alignment vertical="top" wrapText="1"/>
    </xf>
    <xf numFmtId="0" fontId="0" fillId="6" borderId="7" xfId="0" applyFont="1" applyFill="1" applyBorder="1" applyAlignment="1">
      <alignment vertical="top" wrapText="1"/>
    </xf>
    <xf numFmtId="0" fontId="0" fillId="5" borderId="7" xfId="0" applyFont="1" applyFill="1" applyBorder="1" applyAlignment="1">
      <alignment vertical="top" wrapText="1"/>
    </xf>
    <xf numFmtId="0" fontId="0" fillId="5" borderId="7" xfId="0" applyNumberFormat="1" applyFont="1" applyFill="1" applyBorder="1" applyAlignment="1">
      <alignment vertical="top" wrapText="1"/>
    </xf>
    <xf numFmtId="0" fontId="0" fillId="5" borderId="23" xfId="0" applyFont="1" applyFill="1" applyBorder="1" applyAlignment="1">
      <alignment vertical="top" wrapText="1"/>
    </xf>
    <xf numFmtId="0" fontId="0" fillId="6" borderId="34" xfId="0" applyFont="1" applyFill="1" applyBorder="1" applyAlignment="1">
      <alignment vertical="top" wrapText="1"/>
    </xf>
    <xf numFmtId="0" fontId="0" fillId="3" borderId="26" xfId="0" applyFont="1" applyFill="1" applyBorder="1" applyAlignment="1">
      <alignment vertical="top" wrapText="1"/>
    </xf>
    <xf numFmtId="0" fontId="0" fillId="5" borderId="7" xfId="0" applyFill="1" applyBorder="1" applyAlignment="1">
      <alignment/>
    </xf>
    <xf numFmtId="0" fontId="0" fillId="5" borderId="34" xfId="0" applyFill="1" applyBorder="1" applyAlignment="1">
      <alignment horizontal="right"/>
    </xf>
    <xf numFmtId="0" fontId="0" fillId="5" borderId="7" xfId="0" applyNumberFormat="1" applyFill="1" applyBorder="1" applyAlignment="1">
      <alignment/>
    </xf>
    <xf numFmtId="172" fontId="3" fillId="6" borderId="10" xfId="0" applyNumberFormat="1" applyFont="1" applyFill="1" applyBorder="1" applyAlignment="1">
      <alignment horizontal="left" vertical="top" wrapText="1"/>
    </xf>
    <xf numFmtId="172" fontId="3" fillId="6" borderId="7" xfId="0" applyNumberFormat="1" applyFont="1" applyFill="1" applyBorder="1" applyAlignment="1">
      <alignment horizontal="left" vertical="top" wrapText="1"/>
    </xf>
    <xf numFmtId="2" fontId="3" fillId="6" borderId="7" xfId="0" applyNumberFormat="1" applyFont="1" applyFill="1" applyBorder="1" applyAlignment="1">
      <alignment horizontal="left" vertical="top" wrapText="1"/>
    </xf>
    <xf numFmtId="2" fontId="3" fillId="6" borderId="23" xfId="0" applyNumberFormat="1" applyFont="1" applyFill="1" applyBorder="1" applyAlignment="1">
      <alignment horizontal="left" vertical="top" wrapText="1"/>
    </xf>
    <xf numFmtId="2" fontId="0" fillId="4" borderId="6" xfId="0" applyNumberFormat="1" applyFont="1" applyFill="1" applyBorder="1" applyAlignment="1">
      <alignment horizontal="left" vertical="top" wrapText="1"/>
    </xf>
    <xf numFmtId="0" fontId="0" fillId="4" borderId="6" xfId="0" applyNumberFormat="1" applyFont="1" applyFill="1" applyBorder="1" applyAlignment="1">
      <alignment horizontal="left" vertical="top" wrapText="1"/>
    </xf>
    <xf numFmtId="0" fontId="0" fillId="5" borderId="7" xfId="0" applyFill="1" applyBorder="1" applyAlignment="1">
      <alignment horizontal="left"/>
    </xf>
    <xf numFmtId="0" fontId="0" fillId="4" borderId="21" xfId="0" applyFont="1" applyFill="1" applyBorder="1" applyAlignment="1">
      <alignment horizontal="left" wrapText="1"/>
    </xf>
    <xf numFmtId="0" fontId="4" fillId="5" borderId="35" xfId="0" applyFont="1" applyFill="1" applyBorder="1" applyAlignment="1">
      <alignment horizontal="right"/>
    </xf>
    <xf numFmtId="172" fontId="0" fillId="6" borderId="10" xfId="0" applyNumberFormat="1" applyFont="1" applyFill="1" applyBorder="1" applyAlignment="1">
      <alignment horizontal="left" vertical="top" wrapText="1"/>
    </xf>
    <xf numFmtId="172" fontId="0" fillId="6" borderId="7" xfId="0" applyNumberFormat="1" applyFont="1" applyFill="1" applyBorder="1" applyAlignment="1">
      <alignment horizontal="left" vertical="top" wrapText="1"/>
    </xf>
    <xf numFmtId="2" fontId="0" fillId="6" borderId="7" xfId="0" applyNumberFormat="1" applyFont="1" applyFill="1" applyBorder="1" applyAlignment="1">
      <alignment horizontal="left" vertical="top" wrapText="1"/>
    </xf>
    <xf numFmtId="0" fontId="0" fillId="4" borderId="24" xfId="0" applyFill="1" applyBorder="1" applyAlignment="1">
      <alignment/>
    </xf>
    <xf numFmtId="0" fontId="0" fillId="4" borderId="9" xfId="0" applyFill="1" applyBorder="1" applyAlignment="1">
      <alignment horizontal="left"/>
    </xf>
    <xf numFmtId="0" fontId="4" fillId="4" borderId="6" xfId="0" applyNumberFormat="1" applyFont="1" applyFill="1" applyBorder="1" applyAlignment="1">
      <alignment horizontal="left" wrapText="1"/>
    </xf>
    <xf numFmtId="2" fontId="4" fillId="4" borderId="6" xfId="0" applyNumberFormat="1" applyFont="1" applyFill="1" applyBorder="1" applyAlignment="1">
      <alignment horizontal="left" wrapText="1"/>
    </xf>
    <xf numFmtId="2" fontId="4" fillId="4" borderId="7" xfId="0" applyNumberFormat="1" applyFont="1" applyFill="1" applyBorder="1" applyAlignment="1">
      <alignment horizontal="left"/>
    </xf>
    <xf numFmtId="2" fontId="4" fillId="4" borderId="8" xfId="0" applyNumberFormat="1" applyFont="1" applyFill="1" applyBorder="1" applyAlignment="1">
      <alignment horizontal="left" vertical="top" wrapText="1"/>
    </xf>
    <xf numFmtId="0" fontId="4" fillId="4" borderId="8" xfId="0" applyNumberFormat="1" applyFont="1" applyFill="1" applyBorder="1" applyAlignment="1">
      <alignment horizontal="left" vertical="top" wrapText="1"/>
    </xf>
    <xf numFmtId="2" fontId="4" fillId="4" borderId="9" xfId="0" applyNumberFormat="1" applyFont="1" applyFill="1" applyBorder="1" applyAlignment="1">
      <alignment horizontal="left" wrapText="1"/>
    </xf>
    <xf numFmtId="2" fontId="4" fillId="5" borderId="23" xfId="0" applyNumberFormat="1" applyFont="1" applyFill="1" applyBorder="1" applyAlignment="1">
      <alignment horizontal="left" vertical="top"/>
    </xf>
    <xf numFmtId="2" fontId="0" fillId="6" borderId="25" xfId="0" applyNumberFormat="1" applyFont="1" applyFill="1" applyBorder="1" applyAlignment="1">
      <alignment horizontal="left" vertical="top" wrapText="1"/>
    </xf>
    <xf numFmtId="0" fontId="4" fillId="5" borderId="7" xfId="0" applyNumberFormat="1" applyFont="1" applyFill="1" applyBorder="1" applyAlignment="1">
      <alignment/>
    </xf>
    <xf numFmtId="0" fontId="4" fillId="5" borderId="7" xfId="0" applyFont="1" applyFill="1" applyBorder="1" applyAlignment="1">
      <alignment horizontal="left" vertical="top" wrapText="1"/>
    </xf>
    <xf numFmtId="2" fontId="0" fillId="6" borderId="23" xfId="0" applyNumberFormat="1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/>
    </xf>
    <xf numFmtId="0" fontId="4" fillId="5" borderId="6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2" fontId="4" fillId="6" borderId="7" xfId="0" applyNumberFormat="1" applyFont="1" applyFill="1" applyBorder="1" applyAlignment="1">
      <alignment horizontal="left" wrapText="1"/>
    </xf>
    <xf numFmtId="2" fontId="4" fillId="6" borderId="23" xfId="0" applyNumberFormat="1" applyFont="1" applyFill="1" applyBorder="1" applyAlignment="1">
      <alignment horizontal="left" wrapText="1"/>
    </xf>
    <xf numFmtId="2" fontId="0" fillId="3" borderId="6" xfId="0" applyNumberFormat="1" applyFont="1" applyFill="1" applyBorder="1" applyAlignment="1">
      <alignment horizontal="left" vertical="top" wrapText="1"/>
    </xf>
    <xf numFmtId="2" fontId="3" fillId="4" borderId="6" xfId="0" applyNumberFormat="1" applyFont="1" applyFill="1" applyBorder="1" applyAlignment="1">
      <alignment horizontal="left" wrapText="1"/>
    </xf>
    <xf numFmtId="2" fontId="3" fillId="4" borderId="7" xfId="0" applyNumberFormat="1" applyFont="1" applyFill="1" applyBorder="1" applyAlignment="1">
      <alignment horizontal="left"/>
    </xf>
    <xf numFmtId="2" fontId="3" fillId="4" borderId="6" xfId="0" applyNumberFormat="1" applyFont="1" applyFill="1" applyBorder="1" applyAlignment="1">
      <alignment horizontal="left" vertical="top" wrapText="1"/>
    </xf>
    <xf numFmtId="2" fontId="3" fillId="4" borderId="4" xfId="0" applyNumberFormat="1" applyFont="1" applyFill="1" applyBorder="1" applyAlignment="1">
      <alignment horizontal="left" wrapText="1"/>
    </xf>
    <xf numFmtId="2" fontId="3" fillId="4" borderId="5" xfId="0" applyNumberFormat="1" applyFont="1" applyFill="1" applyBorder="1" applyAlignment="1">
      <alignment horizontal="left"/>
    </xf>
    <xf numFmtId="2" fontId="3" fillId="4" borderId="9" xfId="0" applyNumberFormat="1" applyFont="1" applyFill="1" applyBorder="1" applyAlignment="1">
      <alignment horizontal="left"/>
    </xf>
    <xf numFmtId="0" fontId="0" fillId="4" borderId="10" xfId="0" applyFont="1" applyFill="1" applyBorder="1" applyAlignment="1">
      <alignment/>
    </xf>
    <xf numFmtId="0" fontId="0" fillId="4" borderId="7" xfId="0" applyFont="1" applyFill="1" applyBorder="1" applyAlignment="1">
      <alignment horizontal="left"/>
    </xf>
    <xf numFmtId="172" fontId="10" fillId="6" borderId="21" xfId="0" applyNumberFormat="1" applyFont="1" applyFill="1" applyBorder="1" applyAlignment="1">
      <alignment horizontal="left" wrapText="1"/>
    </xf>
    <xf numFmtId="2" fontId="10" fillId="6" borderId="5" xfId="0" applyNumberFormat="1" applyFont="1" applyFill="1" applyBorder="1" applyAlignment="1">
      <alignment horizontal="left" wrapText="1"/>
    </xf>
    <xf numFmtId="172" fontId="10" fillId="6" borderId="5" xfId="0" applyNumberFormat="1" applyFont="1" applyFill="1" applyBorder="1" applyAlignment="1">
      <alignment horizontal="left" wrapText="1"/>
    </xf>
    <xf numFmtId="2" fontId="10" fillId="6" borderId="22" xfId="0" applyNumberFormat="1" applyFont="1" applyFill="1" applyBorder="1" applyAlignment="1">
      <alignment horizontal="left" wrapText="1"/>
    </xf>
    <xf numFmtId="172" fontId="10" fillId="6" borderId="10" xfId="0" applyNumberFormat="1" applyFont="1" applyFill="1" applyBorder="1" applyAlignment="1">
      <alignment horizontal="left" wrapText="1"/>
    </xf>
    <xf numFmtId="2" fontId="10" fillId="6" borderId="7" xfId="0" applyNumberFormat="1" applyFont="1" applyFill="1" applyBorder="1" applyAlignment="1">
      <alignment horizontal="left" wrapText="1"/>
    </xf>
    <xf numFmtId="172" fontId="10" fillId="6" borderId="7" xfId="0" applyNumberFormat="1" applyFont="1" applyFill="1" applyBorder="1" applyAlignment="1">
      <alignment horizontal="left" wrapText="1"/>
    </xf>
    <xf numFmtId="2" fontId="10" fillId="6" borderId="23" xfId="0" applyNumberFormat="1" applyFont="1" applyFill="1" applyBorder="1" applyAlignment="1">
      <alignment horizontal="left" wrapText="1"/>
    </xf>
    <xf numFmtId="172" fontId="10" fillId="6" borderId="10" xfId="0" applyNumberFormat="1" applyFont="1" applyFill="1" applyBorder="1" applyAlignment="1">
      <alignment horizontal="left" vertical="top" wrapText="1"/>
    </xf>
    <xf numFmtId="172" fontId="10" fillId="6" borderId="7" xfId="0" applyNumberFormat="1" applyFont="1" applyFill="1" applyBorder="1" applyAlignment="1">
      <alignment horizontal="left" vertical="top" wrapText="1"/>
    </xf>
    <xf numFmtId="0" fontId="0" fillId="5" borderId="7" xfId="0" applyFont="1" applyFill="1" applyBorder="1" applyAlignment="1">
      <alignment horizontal="left"/>
    </xf>
    <xf numFmtId="0" fontId="0" fillId="5" borderId="6" xfId="0" applyFont="1" applyFill="1" applyBorder="1" applyAlignment="1">
      <alignment/>
    </xf>
    <xf numFmtId="0" fontId="0" fillId="5" borderId="7" xfId="0" applyNumberFormat="1" applyFont="1" applyFill="1" applyBorder="1" applyAlignment="1">
      <alignment/>
    </xf>
    <xf numFmtId="2" fontId="0" fillId="5" borderId="7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0" fontId="0" fillId="5" borderId="21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4" xfId="0" applyFill="1" applyBorder="1" applyAlignment="1">
      <alignment/>
    </xf>
    <xf numFmtId="172" fontId="3" fillId="6" borderId="21" xfId="0" applyNumberFormat="1" applyFont="1" applyFill="1" applyBorder="1" applyAlignment="1">
      <alignment horizontal="left" vertical="top" wrapText="1"/>
    </xf>
    <xf numFmtId="172" fontId="3" fillId="6" borderId="5" xfId="0" applyNumberFormat="1" applyFont="1" applyFill="1" applyBorder="1" applyAlignment="1">
      <alignment horizontal="left" vertical="top" wrapText="1"/>
    </xf>
    <xf numFmtId="2" fontId="3" fillId="6" borderId="12" xfId="0" applyNumberFormat="1" applyFont="1" applyFill="1" applyBorder="1" applyAlignment="1">
      <alignment horizontal="left" wrapText="1"/>
    </xf>
    <xf numFmtId="2" fontId="3" fillId="6" borderId="5" xfId="0" applyNumberFormat="1" applyFont="1" applyFill="1" applyBorder="1" applyAlignment="1">
      <alignment horizontal="left" vertical="top" wrapText="1"/>
    </xf>
    <xf numFmtId="0" fontId="1" fillId="7" borderId="37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2" fontId="3" fillId="6" borderId="22" xfId="0" applyNumberFormat="1" applyFont="1" applyFill="1" applyBorder="1" applyAlignment="1">
      <alignment horizontal="left" vertical="top" wrapText="1"/>
    </xf>
    <xf numFmtId="2" fontId="0" fillId="4" borderId="4" xfId="0" applyNumberFormat="1" applyFont="1" applyFill="1" applyBorder="1" applyAlignment="1">
      <alignment horizontal="left" vertical="top" wrapText="1"/>
    </xf>
    <xf numFmtId="0" fontId="0" fillId="4" borderId="4" xfId="0" applyNumberFormat="1" applyFont="1" applyFill="1" applyBorder="1" applyAlignment="1">
      <alignment horizontal="left" vertical="top" wrapText="1"/>
    </xf>
    <xf numFmtId="2" fontId="0" fillId="4" borderId="5" xfId="0" applyNumberFormat="1" applyFont="1" applyFill="1" applyBorder="1" applyAlignment="1">
      <alignment horizontal="left" wrapText="1"/>
    </xf>
    <xf numFmtId="2" fontId="3" fillId="6" borderId="38" xfId="0" applyNumberFormat="1" applyFont="1" applyFill="1" applyBorder="1" applyAlignment="1">
      <alignment horizontal="left" vertical="top" wrapText="1"/>
    </xf>
    <xf numFmtId="0" fontId="0" fillId="5" borderId="35" xfId="0" applyFill="1" applyBorder="1" applyAlignment="1">
      <alignment horizontal="right"/>
    </xf>
    <xf numFmtId="0" fontId="0" fillId="0" borderId="8" xfId="0" applyBorder="1" applyAlignment="1">
      <alignment/>
    </xf>
    <xf numFmtId="0" fontId="1" fillId="7" borderId="14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4" borderId="39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center" vertical="top" wrapText="1"/>
    </xf>
    <xf numFmtId="0" fontId="1" fillId="4" borderId="41" xfId="0" applyFont="1" applyFill="1" applyBorder="1" applyAlignment="1">
      <alignment horizontal="center" vertical="top" wrapText="1"/>
    </xf>
    <xf numFmtId="0" fontId="0" fillId="6" borderId="5" xfId="0" applyFont="1" applyFill="1" applyBorder="1" applyAlignment="1">
      <alignment vertical="top"/>
    </xf>
    <xf numFmtId="0" fontId="0" fillId="6" borderId="7" xfId="0" applyFont="1" applyFill="1" applyBorder="1" applyAlignment="1">
      <alignment vertical="top"/>
    </xf>
    <xf numFmtId="0" fontId="0" fillId="6" borderId="9" xfId="0" applyFont="1" applyFill="1" applyBorder="1" applyAlignment="1">
      <alignment vertical="top"/>
    </xf>
    <xf numFmtId="0" fontId="0" fillId="6" borderId="5" xfId="0" applyFont="1" applyFill="1" applyBorder="1" applyAlignment="1">
      <alignment vertical="top" wrapText="1"/>
    </xf>
    <xf numFmtId="0" fontId="0" fillId="6" borderId="9" xfId="0" applyFont="1" applyFill="1" applyBorder="1" applyAlignment="1">
      <alignment vertical="top" wrapText="1"/>
    </xf>
    <xf numFmtId="0" fontId="1" fillId="5" borderId="28" xfId="0" applyFont="1" applyFill="1" applyBorder="1" applyAlignment="1">
      <alignment vertical="top" wrapText="1"/>
    </xf>
    <xf numFmtId="0" fontId="1" fillId="5" borderId="38" xfId="0" applyFont="1" applyFill="1" applyBorder="1" applyAlignment="1">
      <alignment vertical="top" wrapText="1"/>
    </xf>
    <xf numFmtId="0" fontId="1" fillId="7" borderId="42" xfId="0" applyFont="1" applyFill="1" applyBorder="1" applyAlignment="1">
      <alignment vertical="top" wrapText="1"/>
    </xf>
    <xf numFmtId="2" fontId="0" fillId="3" borderId="43" xfId="0" applyNumberFormat="1" applyFont="1" applyFill="1" applyBorder="1" applyAlignment="1">
      <alignment horizontal="left" vertical="top" wrapText="1"/>
    </xf>
    <xf numFmtId="0" fontId="0" fillId="3" borderId="21" xfId="0" applyFont="1" applyFill="1" applyBorder="1" applyAlignment="1">
      <alignment vertical="top" wrapText="1"/>
    </xf>
    <xf numFmtId="2" fontId="0" fillId="3" borderId="44" xfId="0" applyNumberFormat="1" applyFont="1" applyFill="1" applyBorder="1" applyAlignment="1">
      <alignment horizontal="left" vertical="top" wrapText="1"/>
    </xf>
    <xf numFmtId="2" fontId="8" fillId="3" borderId="45" xfId="0" applyNumberFormat="1" applyFont="1" applyFill="1" applyBorder="1" applyAlignment="1">
      <alignment horizontal="left" vertical="top" wrapText="1"/>
    </xf>
    <xf numFmtId="2" fontId="8" fillId="3" borderId="43" xfId="0" applyNumberFormat="1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wrapText="1"/>
    </xf>
    <xf numFmtId="2" fontId="0" fillId="4" borderId="43" xfId="0" applyNumberFormat="1" applyFont="1" applyFill="1" applyBorder="1" applyAlignment="1">
      <alignment horizontal="left" vertical="top" wrapText="1"/>
    </xf>
    <xf numFmtId="2" fontId="3" fillId="4" borderId="43" xfId="0" applyNumberFormat="1" applyFont="1" applyFill="1" applyBorder="1" applyAlignment="1">
      <alignment horizontal="left" vertical="top" wrapText="1"/>
    </xf>
    <xf numFmtId="2" fontId="0" fillId="4" borderId="10" xfId="0" applyNumberFormat="1" applyFont="1" applyFill="1" applyBorder="1" applyAlignment="1">
      <alignment horizontal="left" vertical="top" wrapText="1"/>
    </xf>
    <xf numFmtId="0" fontId="0" fillId="4" borderId="21" xfId="0" applyFont="1" applyFill="1" applyBorder="1" applyAlignment="1">
      <alignment horizontal="left"/>
    </xf>
    <xf numFmtId="2" fontId="0" fillId="4" borderId="44" xfId="0" applyNumberFormat="1" applyFont="1" applyFill="1" applyBorder="1" applyAlignment="1">
      <alignment horizontal="left" vertical="top" wrapText="1"/>
    </xf>
    <xf numFmtId="2" fontId="0" fillId="5" borderId="7" xfId="0" applyNumberFormat="1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 wrapText="1"/>
    </xf>
    <xf numFmtId="2" fontId="0" fillId="5" borderId="9" xfId="0" applyNumberFormat="1" applyFont="1" applyFill="1" applyBorder="1" applyAlignment="1">
      <alignment horizontal="left" vertical="top" wrapText="1"/>
    </xf>
    <xf numFmtId="2" fontId="0" fillId="4" borderId="24" xfId="0" applyNumberFormat="1" applyFont="1" applyFill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 horizontal="left" vertical="top" wrapText="1"/>
    </xf>
    <xf numFmtId="2" fontId="3" fillId="4" borderId="44" xfId="0" applyNumberFormat="1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/>
    </xf>
    <xf numFmtId="2" fontId="3" fillId="4" borderId="46" xfId="0" applyNumberFormat="1" applyFont="1" applyFill="1" applyBorder="1" applyAlignment="1">
      <alignment horizontal="left" vertical="top" wrapText="1"/>
    </xf>
    <xf numFmtId="2" fontId="3" fillId="4" borderId="44" xfId="0" applyNumberFormat="1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2" fontId="4" fillId="4" borderId="43" xfId="0" applyNumberFormat="1" applyFont="1" applyFill="1" applyBorder="1" applyAlignment="1">
      <alignment horizontal="left" vertical="top" wrapText="1"/>
    </xf>
    <xf numFmtId="2" fontId="4" fillId="4" borderId="24" xfId="0" applyNumberFormat="1" applyFont="1" applyFill="1" applyBorder="1" applyAlignment="1">
      <alignment horizontal="left" vertical="top" wrapText="1"/>
    </xf>
    <xf numFmtId="2" fontId="4" fillId="4" borderId="46" xfId="0" applyNumberFormat="1" applyFont="1" applyFill="1" applyBorder="1" applyAlignment="1">
      <alignment horizontal="left" vertical="top" wrapText="1"/>
    </xf>
    <xf numFmtId="2" fontId="0" fillId="4" borderId="21" xfId="0" applyNumberFormat="1" applyFont="1" applyFill="1" applyBorder="1" applyAlignment="1">
      <alignment horizontal="left" vertical="top" wrapText="1"/>
    </xf>
    <xf numFmtId="2" fontId="0" fillId="4" borderId="26" xfId="0" applyNumberFormat="1" applyFont="1" applyFill="1" applyBorder="1" applyAlignment="1">
      <alignment horizontal="left" vertical="top" wrapText="1"/>
    </xf>
    <xf numFmtId="2" fontId="0" fillId="4" borderId="47" xfId="0" applyNumberFormat="1" applyFont="1" applyFill="1" applyBorder="1" applyAlignment="1">
      <alignment horizontal="left" vertical="top" wrapText="1"/>
    </xf>
    <xf numFmtId="2" fontId="8" fillId="4" borderId="45" xfId="0" applyNumberFormat="1" applyFont="1" applyFill="1" applyBorder="1" applyAlignment="1">
      <alignment horizontal="left" vertical="center" wrapText="1"/>
    </xf>
    <xf numFmtId="0" fontId="8" fillId="4" borderId="48" xfId="0" applyFont="1" applyFill="1" applyBorder="1" applyAlignment="1">
      <alignment/>
    </xf>
    <xf numFmtId="49" fontId="0" fillId="0" borderId="49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/>
    </xf>
    <xf numFmtId="0" fontId="0" fillId="0" borderId="50" xfId="0" applyBorder="1" applyAlignment="1">
      <alignment/>
    </xf>
    <xf numFmtId="49" fontId="0" fillId="0" borderId="49" xfId="0" applyNumberFormat="1" applyFont="1" applyBorder="1" applyAlignment="1">
      <alignment vertical="top"/>
    </xf>
    <xf numFmtId="0" fontId="0" fillId="0" borderId="50" xfId="0" applyBorder="1" applyAlignment="1">
      <alignment vertical="top"/>
    </xf>
    <xf numFmtId="49" fontId="0" fillId="0" borderId="50" xfId="0" applyNumberFormat="1" applyFont="1" applyBorder="1" applyAlignment="1">
      <alignment/>
    </xf>
    <xf numFmtId="2" fontId="0" fillId="5" borderId="22" xfId="0" applyNumberFormat="1" applyFont="1" applyFill="1" applyBorder="1" applyAlignment="1">
      <alignment horizontal="left" vertical="top"/>
    </xf>
    <xf numFmtId="2" fontId="0" fillId="5" borderId="23" xfId="0" applyNumberFormat="1" applyFont="1" applyFill="1" applyBorder="1" applyAlignment="1">
      <alignment horizontal="left" vertical="top"/>
    </xf>
    <xf numFmtId="2" fontId="0" fillId="5" borderId="25" xfId="0" applyNumberFormat="1" applyFont="1" applyFill="1" applyBorder="1" applyAlignment="1">
      <alignment horizontal="left" vertical="top"/>
    </xf>
    <xf numFmtId="0" fontId="0" fillId="5" borderId="51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52" xfId="0" applyFill="1" applyBorder="1" applyAlignment="1">
      <alignment/>
    </xf>
    <xf numFmtId="0" fontId="0" fillId="5" borderId="29" xfId="0" applyFill="1" applyBorder="1" applyAlignment="1">
      <alignment/>
    </xf>
    <xf numFmtId="2" fontId="0" fillId="5" borderId="5" xfId="0" applyNumberFormat="1" applyFont="1" applyFill="1" applyBorder="1" applyAlignment="1">
      <alignment horizontal="left" vertical="top" wrapText="1"/>
    </xf>
    <xf numFmtId="0" fontId="1" fillId="6" borderId="12" xfId="0" applyFont="1" applyFill="1" applyBorder="1" applyAlignment="1">
      <alignment vertical="top" wrapText="1"/>
    </xf>
    <xf numFmtId="0" fontId="0" fillId="7" borderId="12" xfId="0" applyFill="1" applyBorder="1" applyAlignment="1">
      <alignment vertical="top" wrapText="1"/>
    </xf>
    <xf numFmtId="0" fontId="1" fillId="7" borderId="53" xfId="0" applyFont="1" applyFill="1" applyBorder="1" applyAlignment="1">
      <alignment horizontal="center" wrapText="1"/>
    </xf>
    <xf numFmtId="0" fontId="1" fillId="7" borderId="54" xfId="0" applyFont="1" applyFill="1" applyBorder="1" applyAlignment="1">
      <alignment horizontal="center" wrapText="1"/>
    </xf>
    <xf numFmtId="0" fontId="1" fillId="7" borderId="55" xfId="0" applyFont="1" applyFill="1" applyBorder="1" applyAlignment="1">
      <alignment horizontal="center" wrapText="1"/>
    </xf>
    <xf numFmtId="0" fontId="1" fillId="7" borderId="56" xfId="0" applyFont="1" applyFill="1" applyBorder="1" applyAlignment="1">
      <alignment horizontal="center" wrapText="1"/>
    </xf>
    <xf numFmtId="0" fontId="1" fillId="7" borderId="57" xfId="0" applyFont="1" applyFill="1" applyBorder="1" applyAlignment="1">
      <alignment vertical="top" wrapText="1"/>
    </xf>
    <xf numFmtId="0" fontId="1" fillId="7" borderId="58" xfId="0" applyFont="1" applyFill="1" applyBorder="1" applyAlignment="1">
      <alignment vertical="top" wrapText="1"/>
    </xf>
    <xf numFmtId="0" fontId="1" fillId="7" borderId="12" xfId="0" applyFont="1" applyFill="1" applyBorder="1" applyAlignment="1">
      <alignment vertical="top" wrapText="1"/>
    </xf>
    <xf numFmtId="0" fontId="1" fillId="5" borderId="53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0" fontId="1" fillId="5" borderId="59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1" fillId="6" borderId="55" xfId="0" applyFont="1" applyFill="1" applyBorder="1" applyAlignment="1">
      <alignment horizontal="center"/>
    </xf>
    <xf numFmtId="0" fontId="1" fillId="6" borderId="59" xfId="0" applyFont="1" applyFill="1" applyBorder="1" applyAlignment="1">
      <alignment horizontal="center"/>
    </xf>
    <xf numFmtId="0" fontId="1" fillId="5" borderId="60" xfId="0" applyFont="1" applyFill="1" applyBorder="1" applyAlignment="1">
      <alignment vertical="top" wrapText="1"/>
    </xf>
    <xf numFmtId="0" fontId="1" fillId="5" borderId="61" xfId="0" applyFont="1" applyFill="1" applyBorder="1" applyAlignment="1">
      <alignment vertical="top" wrapText="1"/>
    </xf>
    <xf numFmtId="0" fontId="1" fillId="6" borderId="42" xfId="0" applyFont="1" applyFill="1" applyBorder="1" applyAlignment="1">
      <alignment vertical="top" wrapText="1"/>
    </xf>
    <xf numFmtId="0" fontId="1" fillId="6" borderId="37" xfId="0" applyFont="1" applyFill="1" applyBorder="1" applyAlignment="1">
      <alignment vertical="top" wrapText="1"/>
    </xf>
    <xf numFmtId="0" fontId="1" fillId="6" borderId="60" xfId="0" applyFont="1" applyFill="1" applyBorder="1" applyAlignment="1">
      <alignment vertical="top" wrapText="1"/>
    </xf>
    <xf numFmtId="0" fontId="1" fillId="6" borderId="61" xfId="0" applyFont="1" applyFill="1" applyBorder="1" applyAlignment="1">
      <alignment vertical="top" wrapText="1"/>
    </xf>
    <xf numFmtId="0" fontId="1" fillId="6" borderId="62" xfId="0" applyFont="1" applyFill="1" applyBorder="1" applyAlignment="1">
      <alignment vertical="top" wrapText="1"/>
    </xf>
    <xf numFmtId="0" fontId="1" fillId="6" borderId="63" xfId="0" applyFont="1" applyFill="1" applyBorder="1" applyAlignment="1">
      <alignment vertical="top" wrapText="1"/>
    </xf>
    <xf numFmtId="0" fontId="1" fillId="5" borderId="14" xfId="0" applyFont="1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0" fontId="1" fillId="5" borderId="3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5" borderId="36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5" borderId="7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64" xfId="0" applyFont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0" fontId="0" fillId="5" borderId="21" xfId="0" applyFont="1" applyFill="1" applyBorder="1" applyAlignment="1">
      <alignment vertical="top"/>
    </xf>
    <xf numFmtId="0" fontId="0" fillId="0" borderId="24" xfId="0" applyBorder="1" applyAlignment="1">
      <alignment/>
    </xf>
    <xf numFmtId="0" fontId="0" fillId="5" borderId="5" xfId="0" applyFont="1" applyFill="1" applyBorder="1" applyAlignment="1">
      <alignment vertical="top" wrapText="1"/>
    </xf>
    <xf numFmtId="0" fontId="0" fillId="0" borderId="9" xfId="0" applyBorder="1" applyAlignment="1">
      <alignment/>
    </xf>
    <xf numFmtId="0" fontId="1" fillId="5" borderId="42" xfId="0" applyFont="1" applyFill="1" applyBorder="1" applyAlignment="1">
      <alignment vertical="top"/>
    </xf>
    <xf numFmtId="0" fontId="1" fillId="5" borderId="37" xfId="0" applyFont="1" applyFill="1" applyBorder="1" applyAlignment="1">
      <alignment vertical="top"/>
    </xf>
    <xf numFmtId="0" fontId="0" fillId="5" borderId="5" xfId="0" applyFont="1" applyFill="1" applyBorder="1" applyAlignment="1">
      <alignment vertical="top"/>
    </xf>
    <xf numFmtId="0" fontId="0" fillId="0" borderId="7" xfId="0" applyBorder="1" applyAlignment="1">
      <alignment/>
    </xf>
    <xf numFmtId="0" fontId="0" fillId="6" borderId="22" xfId="0" applyFont="1" applyFill="1" applyBorder="1" applyAlignment="1">
      <alignment vertical="top" wrapText="1"/>
    </xf>
    <xf numFmtId="0" fontId="0" fillId="6" borderId="25" xfId="0" applyFont="1" applyFill="1" applyBorder="1" applyAlignment="1">
      <alignment vertical="top" wrapText="1"/>
    </xf>
    <xf numFmtId="2" fontId="9" fillId="5" borderId="65" xfId="0" applyNumberFormat="1" applyFont="1" applyFill="1" applyBorder="1" applyAlignment="1">
      <alignment horizontal="center" vertical="center"/>
    </xf>
    <xf numFmtId="2" fontId="9" fillId="0" borderId="66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right"/>
    </xf>
    <xf numFmtId="0" fontId="1" fillId="0" borderId="66" xfId="0" applyFont="1" applyBorder="1" applyAlignment="1">
      <alignment horizontal="right"/>
    </xf>
    <xf numFmtId="0" fontId="1" fillId="3" borderId="39" xfId="0" applyFont="1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0" borderId="49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0" fillId="5" borderId="4" xfId="0" applyFont="1" applyFill="1" applyBorder="1" applyAlignment="1">
      <alignment vertical="top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5" borderId="4" xfId="0" applyFont="1" applyFill="1" applyBorder="1" applyAlignment="1">
      <alignment vertical="top" wrapText="1"/>
    </xf>
    <xf numFmtId="0" fontId="0" fillId="6" borderId="21" xfId="0" applyFont="1" applyFill="1" applyBorder="1" applyAlignment="1">
      <alignment vertical="top" wrapText="1"/>
    </xf>
    <xf numFmtId="0" fontId="0" fillId="6" borderId="24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5" borderId="5" xfId="0" applyNumberFormat="1" applyFont="1" applyFill="1" applyBorder="1" applyAlignment="1">
      <alignment vertical="top"/>
    </xf>
    <xf numFmtId="0" fontId="0" fillId="0" borderId="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5" borderId="33" xfId="0" applyFont="1" applyFill="1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5" borderId="22" xfId="0" applyFont="1" applyFill="1" applyBorder="1" applyAlignment="1">
      <alignment vertical="top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6" borderId="21" xfId="0" applyFont="1" applyFill="1" applyBorder="1" applyAlignment="1">
      <alignment vertical="top"/>
    </xf>
    <xf numFmtId="0" fontId="0" fillId="6" borderId="10" xfId="0" applyFont="1" applyFill="1" applyBorder="1" applyAlignment="1">
      <alignment vertical="top"/>
    </xf>
    <xf numFmtId="0" fontId="0" fillId="6" borderId="24" xfId="0" applyFont="1" applyFill="1" applyBorder="1" applyAlignment="1">
      <alignment vertical="top"/>
    </xf>
    <xf numFmtId="0" fontId="0" fillId="5" borderId="5" xfId="0" applyNumberFormat="1" applyFont="1" applyFill="1" applyBorder="1" applyAlignment="1">
      <alignment vertical="top" wrapText="1"/>
    </xf>
    <xf numFmtId="0" fontId="0" fillId="5" borderId="22" xfId="0" applyFont="1" applyFill="1" applyBorder="1" applyAlignment="1">
      <alignment vertical="top" wrapText="1"/>
    </xf>
    <xf numFmtId="0" fontId="0" fillId="5" borderId="35" xfId="0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0" fillId="5" borderId="33" xfId="0" applyFont="1" applyFill="1" applyBorder="1" applyAlignment="1">
      <alignment horizontal="right" vertical="top" wrapText="1"/>
    </xf>
    <xf numFmtId="0" fontId="0" fillId="5" borderId="34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49" fontId="0" fillId="0" borderId="64" xfId="0" applyNumberFormat="1" applyFont="1" applyBorder="1" applyAlignment="1">
      <alignment vertical="top"/>
    </xf>
    <xf numFmtId="0" fontId="0" fillId="0" borderId="50" xfId="0" applyBorder="1" applyAlignment="1">
      <alignment vertical="top" wrapText="1"/>
    </xf>
    <xf numFmtId="0" fontId="0" fillId="5" borderId="34" xfId="0" applyFont="1" applyFill="1" applyBorder="1" applyAlignment="1">
      <alignment horizontal="right"/>
    </xf>
    <xf numFmtId="0" fontId="0" fillId="0" borderId="6" xfId="0" applyFont="1" applyBorder="1" applyAlignment="1">
      <alignment/>
    </xf>
    <xf numFmtId="49" fontId="0" fillId="0" borderId="68" xfId="0" applyNumberFormat="1" applyFont="1" applyBorder="1" applyAlignment="1">
      <alignment vertical="top" wrapText="1"/>
    </xf>
    <xf numFmtId="49" fontId="0" fillId="0" borderId="68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Graphik!$A$5:$F$5</c:f>
              <c:strCache/>
            </c:strRef>
          </c:cat>
          <c:val>
            <c:numRef>
              <c:f>Graphik!$A$6:$F$6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18575"/>
          <c:w val="0.3685"/>
          <c:h val="0.58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Graphik!$A$26:$A$37</c:f>
              <c:strCache/>
            </c:strRef>
          </c:cat>
          <c:val>
            <c:numRef>
              <c:f>Graphik!$B$26:$B$37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01225"/>
          <c:w val="0.259"/>
          <c:h val="0.94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0.31575</cdr:x>
      <cdr:y>0.66975</cdr:y>
    </cdr:from>
    <cdr:to>
      <cdr:x>0.37325</cdr:x>
      <cdr:y>0.74025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2257425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6,7%</a:t>
          </a:r>
        </a:p>
      </cdr:txBody>
    </cdr:sp>
  </cdr:relSizeAnchor>
  <cdr:relSizeAnchor xmlns:cdr="http://schemas.openxmlformats.org/drawingml/2006/chartDrawing">
    <cdr:from>
      <cdr:x>0.47325</cdr:x>
      <cdr:y>0.461</cdr:y>
    </cdr:from>
    <cdr:to>
      <cdr:x>0.54325</cdr:x>
      <cdr:y>0.5315</cdr:y>
    </cdr:to>
    <cdr:sp>
      <cdr:nvSpPr>
        <cdr:cNvPr id="2" name="TextBox 2"/>
        <cdr:cNvSpPr txBox="1">
          <a:spLocks noChangeArrowheads="1"/>
        </cdr:cNvSpPr>
      </cdr:nvSpPr>
      <cdr:spPr>
        <a:xfrm>
          <a:off x="3609975" y="1552575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56,6%</a:t>
          </a:r>
        </a:p>
      </cdr:txBody>
    </cdr:sp>
  </cdr:relSizeAnchor>
  <cdr:relSizeAnchor xmlns:cdr="http://schemas.openxmlformats.org/drawingml/2006/chartDrawing">
    <cdr:from>
      <cdr:x>0.29325</cdr:x>
      <cdr:y>0.62625</cdr:y>
    </cdr:from>
    <cdr:to>
      <cdr:x>0.35075</cdr:x>
      <cdr:y>0.69675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2105025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2,2%</a:t>
          </a:r>
        </a:p>
      </cdr:txBody>
    </cdr:sp>
  </cdr:relSizeAnchor>
  <cdr:relSizeAnchor xmlns:cdr="http://schemas.openxmlformats.org/drawingml/2006/chartDrawing">
    <cdr:from>
      <cdr:x>0.28275</cdr:x>
      <cdr:y>0.44625</cdr:y>
    </cdr:from>
    <cdr:to>
      <cdr:x>0.35275</cdr:x>
      <cdr:y>0.51675</cdr:y>
    </cdr:to>
    <cdr:sp>
      <cdr:nvSpPr>
        <cdr:cNvPr id="4" name="TextBox 4"/>
        <cdr:cNvSpPr txBox="1">
          <a:spLocks noChangeArrowheads="1"/>
        </cdr:cNvSpPr>
      </cdr:nvSpPr>
      <cdr:spPr>
        <a:xfrm>
          <a:off x="2152650" y="1495425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17,5%</a:t>
          </a:r>
        </a:p>
      </cdr:txBody>
    </cdr:sp>
  </cdr:relSizeAnchor>
  <cdr:relSizeAnchor xmlns:cdr="http://schemas.openxmlformats.org/drawingml/2006/chartDrawing">
    <cdr:from>
      <cdr:x>0.327</cdr:x>
      <cdr:y>0.26675</cdr:y>
    </cdr:from>
    <cdr:to>
      <cdr:x>0.397</cdr:x>
      <cdr:y>0.33725</cdr:y>
    </cdr:to>
    <cdr:sp>
      <cdr:nvSpPr>
        <cdr:cNvPr id="5" name="TextBox 5"/>
        <cdr:cNvSpPr txBox="1">
          <a:spLocks noChangeArrowheads="1"/>
        </cdr:cNvSpPr>
      </cdr:nvSpPr>
      <cdr:spPr>
        <a:xfrm>
          <a:off x="2486025" y="895350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15,5%</a:t>
          </a:r>
        </a:p>
      </cdr:txBody>
    </cdr:sp>
  </cdr:relSizeAnchor>
  <cdr:relSizeAnchor xmlns:cdr="http://schemas.openxmlformats.org/drawingml/2006/chartDrawing">
    <cdr:from>
      <cdr:x>0.38625</cdr:x>
      <cdr:y>0.168</cdr:y>
    </cdr:from>
    <cdr:to>
      <cdr:x>0.44375</cdr:x>
      <cdr:y>0.2385</cdr:y>
    </cdr:to>
    <cdr:sp>
      <cdr:nvSpPr>
        <cdr:cNvPr id="6" name="TextBox 6"/>
        <cdr:cNvSpPr txBox="1">
          <a:spLocks noChangeArrowheads="1"/>
        </cdr:cNvSpPr>
      </cdr:nvSpPr>
      <cdr:spPr>
        <a:xfrm>
          <a:off x="2943225" y="561975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57150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0" y="161925"/>
        <a:ext cx="76295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9</xdr:col>
      <xdr:colOff>485775</xdr:colOff>
      <xdr:row>42</xdr:row>
      <xdr:rowOff>95250</xdr:rowOff>
    </xdr:to>
    <xdr:graphicFrame>
      <xdr:nvGraphicFramePr>
        <xdr:cNvPr id="2" name="Chart 2"/>
        <xdr:cNvGraphicFramePr/>
      </xdr:nvGraphicFramePr>
      <xdr:xfrm>
        <a:off x="0" y="3724275"/>
        <a:ext cx="72961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bestFit="1" customWidth="1"/>
    <col min="2" max="2" width="32.28125" style="0" customWidth="1"/>
    <col min="3" max="3" width="10.421875" style="0" customWidth="1"/>
    <col min="4" max="4" width="8.7109375" style="0" customWidth="1"/>
    <col min="5" max="5" width="2.7109375" style="0" customWidth="1"/>
    <col min="6" max="6" width="7.00390625" style="0" customWidth="1"/>
    <col min="7" max="7" width="9.140625" style="0" customWidth="1"/>
    <col min="8" max="8" width="10.421875" style="0" customWidth="1"/>
    <col min="9" max="10" width="7.421875" style="0" customWidth="1"/>
    <col min="11" max="11" width="10.00390625" style="0" customWidth="1"/>
    <col min="12" max="12" width="8.28125" style="0" customWidth="1"/>
    <col min="13" max="13" width="7.7109375" style="0" customWidth="1"/>
    <col min="14" max="15" width="7.8515625" style="0" customWidth="1"/>
    <col min="16" max="16" width="8.140625" style="0" customWidth="1"/>
    <col min="17" max="17" width="8.00390625" style="0" customWidth="1"/>
    <col min="18" max="18" width="10.28125" style="0" customWidth="1"/>
    <col min="19" max="19" width="33.7109375" style="0" customWidth="1"/>
    <col min="20" max="20" width="7.7109375" style="0" customWidth="1"/>
    <col min="21" max="21" width="8.57421875" style="0" customWidth="1"/>
    <col min="22" max="23" width="8.8515625" style="0" customWidth="1"/>
    <col min="24" max="24" width="10.57421875" style="0" customWidth="1"/>
  </cols>
  <sheetData>
    <row r="1" spans="1:24" ht="14.25" thickBot="1" thickTop="1">
      <c r="A1" s="116" t="s">
        <v>0</v>
      </c>
      <c r="B1" s="328" t="s">
        <v>4</v>
      </c>
      <c r="C1" s="329"/>
      <c r="D1" s="330"/>
      <c r="E1" s="330"/>
      <c r="F1" s="330"/>
      <c r="G1" s="330"/>
      <c r="H1" s="330"/>
      <c r="I1" s="330"/>
      <c r="J1" s="330"/>
      <c r="K1" s="331"/>
      <c r="L1" s="332" t="s">
        <v>5</v>
      </c>
      <c r="M1" s="333"/>
      <c r="N1" s="333"/>
      <c r="O1" s="333"/>
      <c r="P1" s="333"/>
      <c r="Q1" s="333"/>
      <c r="R1" s="334"/>
      <c r="S1" s="321" t="s">
        <v>93</v>
      </c>
      <c r="T1" s="322"/>
      <c r="U1" s="322"/>
      <c r="V1" s="323"/>
      <c r="W1" s="323"/>
      <c r="X1" s="324"/>
    </row>
    <row r="2" spans="1:24" ht="15" customHeight="1">
      <c r="A2" s="351"/>
      <c r="B2" s="358" t="s">
        <v>1</v>
      </c>
      <c r="C2" s="125" t="s">
        <v>97</v>
      </c>
      <c r="D2" s="343" t="s">
        <v>7</v>
      </c>
      <c r="E2" s="346" t="s">
        <v>8</v>
      </c>
      <c r="F2" s="347"/>
      <c r="G2" s="335" t="s">
        <v>12</v>
      </c>
      <c r="H2" s="343" t="s">
        <v>105</v>
      </c>
      <c r="I2" s="335" t="s">
        <v>27</v>
      </c>
      <c r="J2" s="343" t="s">
        <v>28</v>
      </c>
      <c r="K2" s="272" t="s">
        <v>14</v>
      </c>
      <c r="L2" s="337" t="s">
        <v>2</v>
      </c>
      <c r="M2" s="253" t="s">
        <v>10</v>
      </c>
      <c r="N2" s="339" t="s">
        <v>3</v>
      </c>
      <c r="O2" s="253" t="s">
        <v>11</v>
      </c>
      <c r="P2" s="253" t="s">
        <v>25</v>
      </c>
      <c r="Q2" s="253" t="s">
        <v>26</v>
      </c>
      <c r="R2" s="341" t="s">
        <v>32</v>
      </c>
      <c r="S2" s="274" t="s">
        <v>6</v>
      </c>
      <c r="T2" s="262" t="s">
        <v>115</v>
      </c>
      <c r="U2" s="262" t="s">
        <v>142</v>
      </c>
      <c r="V2" s="262" t="s">
        <v>141</v>
      </c>
      <c r="W2" s="262" t="s">
        <v>15</v>
      </c>
      <c r="X2" s="325" t="s">
        <v>9</v>
      </c>
    </row>
    <row r="3" spans="1:24" ht="25.5" customHeight="1" thickBot="1">
      <c r="A3" s="352"/>
      <c r="B3" s="359"/>
      <c r="C3" s="134" t="s">
        <v>103</v>
      </c>
      <c r="D3" s="345"/>
      <c r="E3" s="348"/>
      <c r="F3" s="349"/>
      <c r="G3" s="336"/>
      <c r="H3" s="344"/>
      <c r="I3" s="336"/>
      <c r="J3" s="345"/>
      <c r="K3" s="273"/>
      <c r="L3" s="338"/>
      <c r="M3" s="254"/>
      <c r="N3" s="340"/>
      <c r="O3" s="254"/>
      <c r="P3" s="319"/>
      <c r="Q3" s="254"/>
      <c r="R3" s="342"/>
      <c r="S3" s="252"/>
      <c r="T3" s="320"/>
      <c r="U3" s="263"/>
      <c r="V3" s="327"/>
      <c r="W3" s="320"/>
      <c r="X3" s="326"/>
    </row>
    <row r="4" spans="1:24" ht="14.25" customHeight="1" thickBot="1">
      <c r="A4" s="18"/>
      <c r="B4" s="117"/>
      <c r="C4" s="126"/>
      <c r="D4" s="118"/>
      <c r="E4" s="147"/>
      <c r="F4" s="140"/>
      <c r="G4" s="145"/>
      <c r="H4" s="119"/>
      <c r="I4" s="118"/>
      <c r="J4" s="118"/>
      <c r="K4" s="120"/>
      <c r="L4" s="121"/>
      <c r="M4" s="122"/>
      <c r="N4" s="123"/>
      <c r="O4" s="122"/>
      <c r="P4" s="123"/>
      <c r="Q4" s="122"/>
      <c r="R4" s="124"/>
      <c r="S4" s="368" t="s">
        <v>94</v>
      </c>
      <c r="T4" s="369"/>
      <c r="U4" s="369"/>
      <c r="V4" s="369"/>
      <c r="W4" s="369"/>
      <c r="X4" s="370"/>
    </row>
    <row r="5" spans="1:24" ht="14.25" customHeight="1">
      <c r="A5" s="308" t="s">
        <v>78</v>
      </c>
      <c r="B5" s="354"/>
      <c r="C5" s="127"/>
      <c r="D5" s="356"/>
      <c r="E5" s="397"/>
      <c r="F5" s="377"/>
      <c r="G5" s="128"/>
      <c r="H5" s="393"/>
      <c r="I5" s="356"/>
      <c r="J5" s="356"/>
      <c r="K5" s="394"/>
      <c r="L5" s="378"/>
      <c r="M5" s="270"/>
      <c r="N5" s="270"/>
      <c r="O5" s="270"/>
      <c r="P5" s="270"/>
      <c r="Q5" s="270"/>
      <c r="R5" s="362"/>
      <c r="S5" s="43" t="s">
        <v>144</v>
      </c>
      <c r="T5" s="23">
        <v>19</v>
      </c>
      <c r="U5" s="22"/>
      <c r="V5" s="24"/>
      <c r="W5" s="24">
        <v>15738</v>
      </c>
      <c r="X5" s="275">
        <f>W5/T5</f>
        <v>828.3157894736842</v>
      </c>
    </row>
    <row r="6" spans="1:24" ht="12.75" customHeight="1">
      <c r="A6" s="353"/>
      <c r="B6" s="355"/>
      <c r="C6" s="132"/>
      <c r="D6" s="357"/>
      <c r="E6" s="386"/>
      <c r="F6" s="376"/>
      <c r="G6" s="132"/>
      <c r="H6" s="383"/>
      <c r="I6" s="357"/>
      <c r="J6" s="357"/>
      <c r="K6" s="389"/>
      <c r="L6" s="379"/>
      <c r="M6" s="271"/>
      <c r="N6" s="271"/>
      <c r="O6" s="271"/>
      <c r="P6" s="271"/>
      <c r="Q6" s="271"/>
      <c r="R6" s="363"/>
      <c r="S6" s="43" t="s">
        <v>146</v>
      </c>
      <c r="T6" s="23">
        <v>19</v>
      </c>
      <c r="U6" s="22"/>
      <c r="V6" s="24"/>
      <c r="W6" s="24">
        <v>627.76</v>
      </c>
      <c r="X6" s="275">
        <f>W6/T6</f>
        <v>33.04</v>
      </c>
    </row>
    <row r="7" spans="1:24" ht="14.25" customHeight="1">
      <c r="A7" s="308" t="s">
        <v>140</v>
      </c>
      <c r="B7" s="171"/>
      <c r="C7" s="127"/>
      <c r="D7" s="172"/>
      <c r="E7" s="148"/>
      <c r="F7" s="128"/>
      <c r="G7" s="128"/>
      <c r="H7" s="173"/>
      <c r="I7" s="172"/>
      <c r="J7" s="172"/>
      <c r="K7" s="174"/>
      <c r="L7" s="170"/>
      <c r="M7" s="175"/>
      <c r="N7" s="175"/>
      <c r="O7" s="175"/>
      <c r="P7" s="175"/>
      <c r="Q7" s="175"/>
      <c r="R7" s="169"/>
      <c r="S7" s="276" t="s">
        <v>151</v>
      </c>
      <c r="T7" s="20">
        <v>2</v>
      </c>
      <c r="U7" s="19"/>
      <c r="V7" s="21"/>
      <c r="W7" s="21">
        <v>912</v>
      </c>
      <c r="X7" s="277">
        <f>(T7*W7)/D95</f>
        <v>96</v>
      </c>
    </row>
    <row r="8" spans="1:24" ht="14.25" customHeight="1" thickBot="1">
      <c r="A8" s="309"/>
      <c r="B8" s="70"/>
      <c r="C8" s="131"/>
      <c r="D8" s="180"/>
      <c r="E8" s="151"/>
      <c r="F8" s="129"/>
      <c r="G8" s="129"/>
      <c r="H8" s="181"/>
      <c r="I8" s="180"/>
      <c r="J8" s="180"/>
      <c r="K8" s="182"/>
      <c r="L8" s="178"/>
      <c r="M8" s="179"/>
      <c r="N8" s="179"/>
      <c r="O8" s="179"/>
      <c r="P8" s="179"/>
      <c r="Q8" s="179"/>
      <c r="R8" s="183"/>
      <c r="S8" s="184" t="s">
        <v>179</v>
      </c>
      <c r="T8" s="23">
        <v>2</v>
      </c>
      <c r="U8" s="218">
        <v>19.62</v>
      </c>
      <c r="V8" s="24">
        <f>T8*U8</f>
        <v>39.24</v>
      </c>
      <c r="W8" s="24">
        <v>30.82</v>
      </c>
      <c r="X8" s="275">
        <f>W8/D95</f>
        <v>1.6221052631578947</v>
      </c>
    </row>
    <row r="9" spans="1:24" ht="14.25" customHeight="1">
      <c r="A9" s="371"/>
      <c r="B9" s="354"/>
      <c r="C9" s="127"/>
      <c r="D9" s="360"/>
      <c r="E9" s="384"/>
      <c r="F9" s="374"/>
      <c r="G9" s="127"/>
      <c r="H9" s="381"/>
      <c r="I9" s="360"/>
      <c r="J9" s="360"/>
      <c r="K9" s="387"/>
      <c r="L9" s="390"/>
      <c r="M9" s="267"/>
      <c r="N9" s="267"/>
      <c r="O9" s="267"/>
      <c r="P9" s="267"/>
      <c r="Q9" s="267"/>
      <c r="R9" s="267"/>
      <c r="S9" s="161" t="s">
        <v>95</v>
      </c>
      <c r="T9" s="162"/>
      <c r="U9" s="163"/>
      <c r="V9" s="164"/>
      <c r="W9" s="165">
        <f>SUM(W5:W8)</f>
        <v>17308.58</v>
      </c>
      <c r="X9" s="278">
        <f>SUM(X5:X8)</f>
        <v>958.977894736842</v>
      </c>
    </row>
    <row r="10" spans="1:24" ht="14.25" customHeight="1" thickBot="1">
      <c r="A10" s="372"/>
      <c r="B10" s="380"/>
      <c r="C10" s="133"/>
      <c r="D10" s="361"/>
      <c r="E10" s="385"/>
      <c r="F10" s="375"/>
      <c r="G10" s="133"/>
      <c r="H10" s="382"/>
      <c r="I10" s="361"/>
      <c r="J10" s="361"/>
      <c r="K10" s="388"/>
      <c r="L10" s="391"/>
      <c r="M10" s="268"/>
      <c r="N10" s="268"/>
      <c r="O10" s="268"/>
      <c r="P10" s="268"/>
      <c r="Q10" s="268"/>
      <c r="R10" s="268"/>
      <c r="S10" s="43"/>
      <c r="T10" s="23"/>
      <c r="U10" s="22"/>
      <c r="V10" s="24"/>
      <c r="W10" s="166" t="s">
        <v>21</v>
      </c>
      <c r="X10" s="279" t="s">
        <v>21</v>
      </c>
    </row>
    <row r="11" spans="1:24" ht="14.25" customHeight="1" thickBot="1">
      <c r="A11" s="373"/>
      <c r="B11" s="355"/>
      <c r="C11" s="132"/>
      <c r="D11" s="357"/>
      <c r="E11" s="386"/>
      <c r="F11" s="376"/>
      <c r="G11" s="132"/>
      <c r="H11" s="383"/>
      <c r="I11" s="357"/>
      <c r="J11" s="357"/>
      <c r="K11" s="389"/>
      <c r="L11" s="392"/>
      <c r="M11" s="269"/>
      <c r="N11" s="269"/>
      <c r="O11" s="269"/>
      <c r="P11" s="269"/>
      <c r="Q11" s="269"/>
      <c r="R11" s="269"/>
      <c r="S11" s="264" t="s">
        <v>92</v>
      </c>
      <c r="T11" s="265"/>
      <c r="U11" s="265"/>
      <c r="V11" s="265"/>
      <c r="W11" s="265"/>
      <c r="X11" s="266"/>
    </row>
    <row r="12" spans="1:24" ht="12.75" customHeight="1">
      <c r="A12" s="304" t="s">
        <v>53</v>
      </c>
      <c r="B12" s="54" t="s">
        <v>196</v>
      </c>
      <c r="C12" s="128" t="s">
        <v>98</v>
      </c>
      <c r="D12" s="55">
        <v>4</v>
      </c>
      <c r="E12" s="148">
        <v>4</v>
      </c>
      <c r="F12" s="141" t="s">
        <v>104</v>
      </c>
      <c r="G12" s="141"/>
      <c r="H12" s="135">
        <v>27</v>
      </c>
      <c r="I12" s="318"/>
      <c r="J12" s="318">
        <f>D12*E12*H12+D13*E13*H13</f>
        <v>540</v>
      </c>
      <c r="K12" s="311">
        <f>J12/D95</f>
        <v>28.42105263157895</v>
      </c>
      <c r="L12" s="81"/>
      <c r="M12" s="82"/>
      <c r="N12" s="83"/>
      <c r="O12" s="82"/>
      <c r="P12" s="82"/>
      <c r="Q12" s="82"/>
      <c r="R12" s="84"/>
      <c r="S12" s="280" t="s">
        <v>152</v>
      </c>
      <c r="T12" s="26">
        <v>19</v>
      </c>
      <c r="U12" s="156"/>
      <c r="V12" s="27"/>
      <c r="W12" s="27">
        <v>0</v>
      </c>
      <c r="X12" s="281">
        <v>0</v>
      </c>
    </row>
    <row r="13" spans="1:24" ht="12.75" customHeight="1">
      <c r="A13" s="305"/>
      <c r="B13" s="58" t="s">
        <v>122</v>
      </c>
      <c r="C13" s="129" t="s">
        <v>99</v>
      </c>
      <c r="D13" s="59">
        <v>1</v>
      </c>
      <c r="E13" s="149">
        <v>3</v>
      </c>
      <c r="F13" s="142" t="s">
        <v>104</v>
      </c>
      <c r="G13" s="142"/>
      <c r="H13" s="136">
        <v>36</v>
      </c>
      <c r="I13" s="286"/>
      <c r="J13" s="286"/>
      <c r="K13" s="312"/>
      <c r="L13" s="85"/>
      <c r="M13" s="86"/>
      <c r="N13" s="87"/>
      <c r="O13" s="86"/>
      <c r="P13" s="86"/>
      <c r="Q13" s="86"/>
      <c r="R13" s="88"/>
      <c r="S13" s="280" t="s">
        <v>139</v>
      </c>
      <c r="T13" s="26">
        <v>2</v>
      </c>
      <c r="U13" s="156">
        <v>24</v>
      </c>
      <c r="V13" s="27">
        <f aca="true" t="shared" si="0" ref="V13:V18">T13*U13</f>
        <v>48</v>
      </c>
      <c r="W13" s="27">
        <v>40.48</v>
      </c>
      <c r="X13" s="281">
        <f>W13/D95</f>
        <v>2.1305263157894734</v>
      </c>
    </row>
    <row r="14" spans="1:24" ht="12.75" customHeight="1">
      <c r="A14" s="305"/>
      <c r="B14" s="58" t="s">
        <v>123</v>
      </c>
      <c r="C14" s="129"/>
      <c r="D14" s="59"/>
      <c r="E14" s="149"/>
      <c r="F14" s="142"/>
      <c r="G14" s="142"/>
      <c r="H14" s="136"/>
      <c r="I14" s="286"/>
      <c r="J14" s="286"/>
      <c r="K14" s="312"/>
      <c r="L14" s="85"/>
      <c r="M14" s="86"/>
      <c r="N14" s="87"/>
      <c r="O14" s="86"/>
      <c r="P14" s="86"/>
      <c r="Q14" s="86"/>
      <c r="R14" s="88"/>
      <c r="S14" s="280" t="s">
        <v>139</v>
      </c>
      <c r="T14" s="26">
        <v>17</v>
      </c>
      <c r="U14" s="219">
        <v>24</v>
      </c>
      <c r="V14" s="220">
        <f t="shared" si="0"/>
        <v>408</v>
      </c>
      <c r="W14" s="220">
        <f>V14/D97</f>
        <v>352.51425609123896</v>
      </c>
      <c r="X14" s="282">
        <f>W14/D95</f>
        <v>18.55338189953889</v>
      </c>
    </row>
    <row r="15" spans="1:24" ht="12.75" customHeight="1">
      <c r="A15" s="306"/>
      <c r="B15" s="167" t="s">
        <v>137</v>
      </c>
      <c r="C15" s="168"/>
      <c r="D15" s="185"/>
      <c r="E15" s="186"/>
      <c r="F15" s="133"/>
      <c r="G15" s="133"/>
      <c r="H15" s="187"/>
      <c r="I15" s="350"/>
      <c r="J15" s="286"/>
      <c r="K15" s="312"/>
      <c r="L15" s="188"/>
      <c r="M15" s="86"/>
      <c r="N15" s="189"/>
      <c r="O15" s="190"/>
      <c r="P15" s="190"/>
      <c r="Q15" s="190"/>
      <c r="R15" s="191"/>
      <c r="S15" s="283" t="s">
        <v>153</v>
      </c>
      <c r="T15" s="193">
        <v>1</v>
      </c>
      <c r="U15" s="221">
        <v>16.8</v>
      </c>
      <c r="V15" s="220">
        <f t="shared" si="0"/>
        <v>16.8</v>
      </c>
      <c r="W15" s="220">
        <f>V15/D97</f>
        <v>14.515292897874547</v>
      </c>
      <c r="X15" s="282">
        <f>W15/D95</f>
        <v>0.7639627840986604</v>
      </c>
    </row>
    <row r="16" spans="1:24" ht="12.75" customHeight="1">
      <c r="A16" s="307"/>
      <c r="B16" s="167"/>
      <c r="C16" s="168"/>
      <c r="D16" s="185"/>
      <c r="E16" s="186"/>
      <c r="F16" s="133"/>
      <c r="G16" s="133"/>
      <c r="H16" s="187"/>
      <c r="I16" s="69"/>
      <c r="J16" s="61"/>
      <c r="K16" s="62"/>
      <c r="L16" s="188"/>
      <c r="M16" s="86"/>
      <c r="N16" s="189"/>
      <c r="O16" s="190"/>
      <c r="P16" s="190"/>
      <c r="Q16" s="190"/>
      <c r="R16" s="191"/>
      <c r="S16" s="283" t="s">
        <v>153</v>
      </c>
      <c r="T16" s="193">
        <v>4</v>
      </c>
      <c r="U16" s="192">
        <v>16.8</v>
      </c>
      <c r="V16" s="160">
        <f t="shared" si="0"/>
        <v>67.2</v>
      </c>
      <c r="W16" s="27">
        <v>56.68</v>
      </c>
      <c r="X16" s="281">
        <f>W16/D95</f>
        <v>2.9831578947368422</v>
      </c>
    </row>
    <row r="17" spans="1:24" ht="12.75">
      <c r="A17" s="304" t="s">
        <v>54</v>
      </c>
      <c r="B17" s="54" t="s">
        <v>196</v>
      </c>
      <c r="C17" s="128" t="s">
        <v>98</v>
      </c>
      <c r="D17" s="55">
        <v>4</v>
      </c>
      <c r="E17" s="148">
        <v>4</v>
      </c>
      <c r="F17" s="141" t="s">
        <v>104</v>
      </c>
      <c r="G17" s="141"/>
      <c r="H17" s="135">
        <v>27</v>
      </c>
      <c r="I17" s="318"/>
      <c r="J17" s="318">
        <f>D17*E17*H17+D18*E18*H18</f>
        <v>540</v>
      </c>
      <c r="K17" s="311">
        <f>J17/D95</f>
        <v>28.42105263157895</v>
      </c>
      <c r="L17" s="81"/>
      <c r="M17" s="82"/>
      <c r="N17" s="83"/>
      <c r="O17" s="82"/>
      <c r="P17" s="82"/>
      <c r="Q17" s="82"/>
      <c r="R17" s="84"/>
      <c r="S17" s="284" t="s">
        <v>155</v>
      </c>
      <c r="T17" s="31">
        <v>4</v>
      </c>
      <c r="U17" s="157">
        <v>13</v>
      </c>
      <c r="V17" s="27">
        <f t="shared" si="0"/>
        <v>52</v>
      </c>
      <c r="W17" s="32">
        <v>43.59</v>
      </c>
      <c r="X17" s="285">
        <f>W17/D95</f>
        <v>2.2942105263157897</v>
      </c>
    </row>
    <row r="18" spans="1:24" ht="12.75">
      <c r="A18" s="305"/>
      <c r="B18" s="58" t="s">
        <v>122</v>
      </c>
      <c r="C18" s="129" t="s">
        <v>99</v>
      </c>
      <c r="D18" s="59">
        <v>1</v>
      </c>
      <c r="E18" s="149">
        <v>3</v>
      </c>
      <c r="F18" s="142" t="s">
        <v>104</v>
      </c>
      <c r="G18" s="142"/>
      <c r="H18" s="136">
        <v>36</v>
      </c>
      <c r="I18" s="286"/>
      <c r="J18" s="286"/>
      <c r="K18" s="312"/>
      <c r="L18" s="85"/>
      <c r="M18" s="86"/>
      <c r="N18" s="87"/>
      <c r="O18" s="86"/>
      <c r="P18" s="86"/>
      <c r="Q18" s="86"/>
      <c r="R18" s="88"/>
      <c r="S18" s="280" t="s">
        <v>154</v>
      </c>
      <c r="T18" s="26">
        <v>14</v>
      </c>
      <c r="U18" s="156">
        <v>12</v>
      </c>
      <c r="V18" s="27">
        <f t="shared" si="0"/>
        <v>168</v>
      </c>
      <c r="W18" s="27">
        <v>140.83</v>
      </c>
      <c r="X18" s="281">
        <f>W18/D95</f>
        <v>7.412105263157895</v>
      </c>
    </row>
    <row r="19" spans="1:24" ht="12.75" customHeight="1">
      <c r="A19" s="305"/>
      <c r="B19" s="58" t="s">
        <v>123</v>
      </c>
      <c r="C19" s="129"/>
      <c r="D19" s="59"/>
      <c r="E19" s="149"/>
      <c r="F19" s="142"/>
      <c r="G19" s="142"/>
      <c r="H19" s="136"/>
      <c r="I19" s="286"/>
      <c r="J19" s="286"/>
      <c r="K19" s="312"/>
      <c r="L19" s="85"/>
      <c r="M19" s="86"/>
      <c r="N19" s="87"/>
      <c r="O19" s="86"/>
      <c r="P19" s="86"/>
      <c r="Q19" s="86"/>
      <c r="R19" s="88"/>
      <c r="S19" s="280"/>
      <c r="T19" s="26"/>
      <c r="U19" s="156"/>
      <c r="V19" s="27"/>
      <c r="W19" s="27"/>
      <c r="X19" s="281"/>
    </row>
    <row r="20" spans="1:24" ht="12.75">
      <c r="A20" s="310"/>
      <c r="B20" s="63" t="s">
        <v>137</v>
      </c>
      <c r="C20" s="130"/>
      <c r="D20" s="64"/>
      <c r="E20" s="150"/>
      <c r="F20" s="132"/>
      <c r="G20" s="132"/>
      <c r="H20" s="137"/>
      <c r="I20" s="287"/>
      <c r="J20" s="288"/>
      <c r="K20" s="313"/>
      <c r="L20" s="89"/>
      <c r="M20" s="90"/>
      <c r="N20" s="91"/>
      <c r="O20" s="92"/>
      <c r="P20" s="92"/>
      <c r="Q20" s="92"/>
      <c r="R20" s="93"/>
      <c r="S20" s="289"/>
      <c r="T20" s="29"/>
      <c r="U20" s="28"/>
      <c r="V20" s="30"/>
      <c r="W20" s="30"/>
      <c r="X20" s="290"/>
    </row>
    <row r="21" spans="1:24" ht="12.75">
      <c r="A21" s="304" t="s">
        <v>55</v>
      </c>
      <c r="B21" s="54" t="s">
        <v>196</v>
      </c>
      <c r="C21" s="128" t="s">
        <v>98</v>
      </c>
      <c r="D21" s="55">
        <v>4</v>
      </c>
      <c r="E21" s="148">
        <v>4</v>
      </c>
      <c r="F21" s="141" t="s">
        <v>104</v>
      </c>
      <c r="G21" s="141"/>
      <c r="H21" s="135">
        <v>27</v>
      </c>
      <c r="I21" s="318"/>
      <c r="J21" s="318">
        <f>D21*E21*H21+D22*E22*H22</f>
        <v>540</v>
      </c>
      <c r="K21" s="311">
        <f>J21/D95</f>
        <v>28.42105263157895</v>
      </c>
      <c r="L21" s="94"/>
      <c r="M21" s="95"/>
      <c r="N21" s="96"/>
      <c r="O21" s="95"/>
      <c r="P21" s="95"/>
      <c r="Q21" s="95"/>
      <c r="R21" s="97"/>
      <c r="S21" s="280" t="s">
        <v>180</v>
      </c>
      <c r="T21" s="26">
        <v>1</v>
      </c>
      <c r="U21" s="156"/>
      <c r="V21" s="27"/>
      <c r="W21" s="32">
        <v>9.42</v>
      </c>
      <c r="X21" s="285">
        <f>W21/D95</f>
        <v>0.4957894736842105</v>
      </c>
    </row>
    <row r="22" spans="1:24" ht="12.75">
      <c r="A22" s="305"/>
      <c r="B22" s="58" t="s">
        <v>122</v>
      </c>
      <c r="C22" s="129" t="s">
        <v>99</v>
      </c>
      <c r="D22" s="69">
        <v>1</v>
      </c>
      <c r="E22" s="149">
        <v>3</v>
      </c>
      <c r="F22" s="142" t="s">
        <v>104</v>
      </c>
      <c r="G22" s="142"/>
      <c r="H22" s="138">
        <v>36</v>
      </c>
      <c r="I22" s="286"/>
      <c r="J22" s="286"/>
      <c r="K22" s="312"/>
      <c r="L22" s="85"/>
      <c r="M22" s="86"/>
      <c r="N22" s="87"/>
      <c r="O22" s="86"/>
      <c r="P22" s="86"/>
      <c r="Q22" s="86"/>
      <c r="R22" s="88"/>
      <c r="S22" s="280"/>
      <c r="T22" s="33"/>
      <c r="U22" s="158"/>
      <c r="V22" s="27"/>
      <c r="W22" s="27"/>
      <c r="X22" s="281"/>
    </row>
    <row r="23" spans="1:24" ht="12.75" customHeight="1">
      <c r="A23" s="305"/>
      <c r="B23" s="58" t="s">
        <v>123</v>
      </c>
      <c r="C23" s="129"/>
      <c r="D23" s="59"/>
      <c r="E23" s="149"/>
      <c r="F23" s="142"/>
      <c r="G23" s="142"/>
      <c r="H23" s="136"/>
      <c r="I23" s="286"/>
      <c r="J23" s="286"/>
      <c r="K23" s="312"/>
      <c r="L23" s="85"/>
      <c r="M23" s="86"/>
      <c r="N23" s="87"/>
      <c r="O23" s="86"/>
      <c r="P23" s="86"/>
      <c r="Q23" s="86"/>
      <c r="R23" s="88"/>
      <c r="S23" s="34"/>
      <c r="T23" s="35"/>
      <c r="U23" s="159"/>
      <c r="V23" s="27"/>
      <c r="W23" s="27"/>
      <c r="X23" s="281"/>
    </row>
    <row r="24" spans="1:24" ht="12.75">
      <c r="A24" s="310"/>
      <c r="B24" s="63" t="s">
        <v>137</v>
      </c>
      <c r="C24" s="130"/>
      <c r="D24" s="64"/>
      <c r="E24" s="150"/>
      <c r="F24" s="132"/>
      <c r="G24" s="132"/>
      <c r="H24" s="137"/>
      <c r="I24" s="287"/>
      <c r="J24" s="288"/>
      <c r="K24" s="313"/>
      <c r="L24" s="89"/>
      <c r="M24" s="90"/>
      <c r="N24" s="91"/>
      <c r="O24" s="92"/>
      <c r="P24" s="92"/>
      <c r="Q24" s="92"/>
      <c r="R24" s="93"/>
      <c r="S24" s="289"/>
      <c r="T24" s="29"/>
      <c r="U24" s="28"/>
      <c r="V24" s="30"/>
      <c r="W24" s="30"/>
      <c r="X24" s="290"/>
    </row>
    <row r="25" spans="1:24" ht="12.75">
      <c r="A25" s="304" t="s">
        <v>56</v>
      </c>
      <c r="B25" s="54" t="s">
        <v>74</v>
      </c>
      <c r="C25" s="128" t="s">
        <v>100</v>
      </c>
      <c r="D25" s="55">
        <v>4</v>
      </c>
      <c r="E25" s="148">
        <v>4</v>
      </c>
      <c r="F25" s="141" t="s">
        <v>104</v>
      </c>
      <c r="G25" s="141"/>
      <c r="H25" s="135">
        <v>8</v>
      </c>
      <c r="I25" s="56"/>
      <c r="J25" s="56">
        <f>D25*E25*H25+D26*E26*H26</f>
        <v>161</v>
      </c>
      <c r="K25" s="57">
        <f>J25/D95</f>
        <v>8.473684210526315</v>
      </c>
      <c r="L25" s="227">
        <v>36</v>
      </c>
      <c r="M25" s="228">
        <f>L25*3.7853</f>
        <v>136.2708</v>
      </c>
      <c r="N25" s="229">
        <v>2.609</v>
      </c>
      <c r="O25" s="228">
        <f>Q25/M25</f>
        <v>0.5776732799690029</v>
      </c>
      <c r="P25" s="228">
        <v>94</v>
      </c>
      <c r="Q25" s="228">
        <v>78.72</v>
      </c>
      <c r="R25" s="230">
        <f>Q25/D95</f>
        <v>4.143157894736842</v>
      </c>
      <c r="S25" s="195" t="s">
        <v>157</v>
      </c>
      <c r="T25" s="31">
        <v>2</v>
      </c>
      <c r="U25" s="222">
        <v>1</v>
      </c>
      <c r="V25" s="220">
        <f>T25*U25</f>
        <v>2</v>
      </c>
      <c r="W25" s="220">
        <f>V25/D97</f>
        <v>1.7280110592707794</v>
      </c>
      <c r="X25" s="282">
        <f>W25/D95</f>
        <v>0.09094795048793576</v>
      </c>
    </row>
    <row r="26" spans="1:24" ht="12.75">
      <c r="A26" s="305"/>
      <c r="B26" s="58" t="s">
        <v>124</v>
      </c>
      <c r="C26" s="129" t="s">
        <v>101</v>
      </c>
      <c r="D26" s="69">
        <v>1</v>
      </c>
      <c r="E26" s="149">
        <v>3</v>
      </c>
      <c r="F26" s="142" t="s">
        <v>104</v>
      </c>
      <c r="G26" s="142"/>
      <c r="H26" s="138">
        <v>11</v>
      </c>
      <c r="I26" s="61"/>
      <c r="J26" s="61"/>
      <c r="K26" s="62"/>
      <c r="L26" s="98">
        <v>36</v>
      </c>
      <c r="M26" s="99">
        <f>L26*3.7853</f>
        <v>136.2708</v>
      </c>
      <c r="N26" s="100">
        <v>2.609</v>
      </c>
      <c r="O26" s="99">
        <f>Q26/M26</f>
        <v>0.5776732799690029</v>
      </c>
      <c r="P26" s="99">
        <v>94</v>
      </c>
      <c r="Q26" s="99">
        <v>78.72</v>
      </c>
      <c r="R26" s="101">
        <f>Q26/D95</f>
        <v>4.143157894736842</v>
      </c>
      <c r="S26" s="280"/>
      <c r="T26" s="26"/>
      <c r="U26" s="156"/>
      <c r="V26" s="27"/>
      <c r="W26" s="27"/>
      <c r="X26" s="281"/>
    </row>
    <row r="27" spans="1:24" ht="12.75">
      <c r="A27" s="305"/>
      <c r="B27" s="58" t="s">
        <v>72</v>
      </c>
      <c r="C27" s="129"/>
      <c r="D27" s="69"/>
      <c r="E27" s="151"/>
      <c r="F27" s="143"/>
      <c r="G27" s="143"/>
      <c r="H27" s="138"/>
      <c r="I27" s="61"/>
      <c r="J27" s="61"/>
      <c r="K27" s="62"/>
      <c r="L27" s="85"/>
      <c r="M27" s="86"/>
      <c r="N27" s="87"/>
      <c r="O27" s="86"/>
      <c r="P27" s="86"/>
      <c r="Q27" s="86"/>
      <c r="R27" s="88"/>
      <c r="S27" s="280"/>
      <c r="T27" s="26"/>
      <c r="U27" s="156"/>
      <c r="V27" s="27"/>
      <c r="W27" s="27"/>
      <c r="X27" s="281"/>
    </row>
    <row r="28" spans="1:24" ht="12.75">
      <c r="A28" s="306"/>
      <c r="B28" s="167" t="s">
        <v>138</v>
      </c>
      <c r="C28" s="168"/>
      <c r="D28" s="194">
        <v>5</v>
      </c>
      <c r="E28" s="260" t="s">
        <v>156</v>
      </c>
      <c r="F28" s="261"/>
      <c r="G28" s="133">
        <v>2.83</v>
      </c>
      <c r="H28" s="187"/>
      <c r="I28" s="69">
        <f>D28*G28</f>
        <v>14.15</v>
      </c>
      <c r="J28" s="61">
        <v>11.85</v>
      </c>
      <c r="K28" s="62">
        <f>J28/D95</f>
        <v>0.6236842105263157</v>
      </c>
      <c r="L28" s="188"/>
      <c r="M28" s="86"/>
      <c r="N28" s="189"/>
      <c r="O28" s="190"/>
      <c r="P28" s="190"/>
      <c r="Q28" s="190"/>
      <c r="R28" s="191"/>
      <c r="S28" s="283"/>
      <c r="T28" s="193"/>
      <c r="U28" s="192"/>
      <c r="V28" s="158"/>
      <c r="W28" s="158"/>
      <c r="X28" s="281"/>
    </row>
    <row r="29" spans="1:24" ht="12.75">
      <c r="A29" s="304" t="s">
        <v>57</v>
      </c>
      <c r="B29" s="54" t="s">
        <v>74</v>
      </c>
      <c r="C29" s="128" t="s">
        <v>100</v>
      </c>
      <c r="D29" s="55">
        <v>4</v>
      </c>
      <c r="E29" s="148">
        <v>4</v>
      </c>
      <c r="F29" s="141" t="s">
        <v>104</v>
      </c>
      <c r="G29" s="141"/>
      <c r="H29" s="135">
        <v>8</v>
      </c>
      <c r="I29" s="56"/>
      <c r="J29" s="56">
        <f>D29*E29*H29+D30*E30*H30</f>
        <v>161</v>
      </c>
      <c r="K29" s="57">
        <f>J29/D95</f>
        <v>8.473684210526315</v>
      </c>
      <c r="L29" s="81"/>
      <c r="M29" s="82"/>
      <c r="N29" s="83"/>
      <c r="O29" s="82"/>
      <c r="P29" s="82"/>
      <c r="Q29" s="82"/>
      <c r="R29" s="84"/>
      <c r="S29" s="195" t="s">
        <v>80</v>
      </c>
      <c r="T29" s="31">
        <v>2</v>
      </c>
      <c r="U29" s="222">
        <v>29</v>
      </c>
      <c r="V29" s="223">
        <f>T29*U29</f>
        <v>58</v>
      </c>
      <c r="W29" s="223">
        <f>V29/D97</f>
        <v>50.1123207188526</v>
      </c>
      <c r="X29" s="291">
        <f>W29/D95</f>
        <v>2.637490564150137</v>
      </c>
    </row>
    <row r="30" spans="1:24" ht="12.75">
      <c r="A30" s="305"/>
      <c r="B30" s="58" t="s">
        <v>124</v>
      </c>
      <c r="C30" s="129" t="s">
        <v>101</v>
      </c>
      <c r="D30" s="59">
        <v>1</v>
      </c>
      <c r="E30" s="149">
        <v>3</v>
      </c>
      <c r="F30" s="142" t="s">
        <v>104</v>
      </c>
      <c r="G30" s="142"/>
      <c r="H30" s="136">
        <v>11</v>
      </c>
      <c r="I30" s="61"/>
      <c r="J30" s="61"/>
      <c r="K30" s="62"/>
      <c r="L30" s="85"/>
      <c r="M30" s="86"/>
      <c r="N30" s="87"/>
      <c r="O30" s="86"/>
      <c r="P30" s="86"/>
      <c r="Q30" s="86"/>
      <c r="R30" s="88"/>
      <c r="S30" s="280" t="s">
        <v>80</v>
      </c>
      <c r="T30" s="26">
        <v>17</v>
      </c>
      <c r="U30" s="156">
        <v>21</v>
      </c>
      <c r="V30" s="27">
        <f>T30*U30</f>
        <v>357</v>
      </c>
      <c r="W30" s="27">
        <v>298.99</v>
      </c>
      <c r="X30" s="281">
        <f>W30/D95</f>
        <v>15.736315789473684</v>
      </c>
    </row>
    <row r="31" spans="1:24" ht="12.75">
      <c r="A31" s="305"/>
      <c r="B31" s="58" t="s">
        <v>72</v>
      </c>
      <c r="C31" s="129"/>
      <c r="D31" s="59"/>
      <c r="E31" s="149"/>
      <c r="F31" s="142"/>
      <c r="G31" s="142"/>
      <c r="H31" s="136"/>
      <c r="I31" s="61"/>
      <c r="J31" s="61"/>
      <c r="K31" s="62"/>
      <c r="L31" s="85"/>
      <c r="M31" s="86"/>
      <c r="N31" s="87"/>
      <c r="O31" s="86"/>
      <c r="P31" s="86"/>
      <c r="Q31" s="86"/>
      <c r="R31" s="88"/>
      <c r="S31" s="280" t="s">
        <v>172</v>
      </c>
      <c r="T31" s="26">
        <v>1</v>
      </c>
      <c r="U31" s="219">
        <v>7</v>
      </c>
      <c r="V31" s="220">
        <f>T31*U31</f>
        <v>7</v>
      </c>
      <c r="W31" s="220">
        <f>V31/D97</f>
        <v>6.048038707447728</v>
      </c>
      <c r="X31" s="282">
        <f>W31/D95</f>
        <v>0.31831782670777514</v>
      </c>
    </row>
    <row r="32" spans="1:24" ht="12.75">
      <c r="A32" s="306"/>
      <c r="B32" s="167" t="s">
        <v>138</v>
      </c>
      <c r="C32" s="168"/>
      <c r="D32" s="194">
        <v>5</v>
      </c>
      <c r="E32" s="260" t="s">
        <v>156</v>
      </c>
      <c r="F32" s="261"/>
      <c r="G32" s="133">
        <v>2.83</v>
      </c>
      <c r="H32" s="187"/>
      <c r="I32" s="69">
        <f>D32*G32</f>
        <v>14.15</v>
      </c>
      <c r="J32" s="61">
        <v>11.85</v>
      </c>
      <c r="K32" s="62">
        <f>J32/D95</f>
        <v>0.6236842105263157</v>
      </c>
      <c r="L32" s="188"/>
      <c r="M32" s="86"/>
      <c r="N32" s="189"/>
      <c r="O32" s="190"/>
      <c r="P32" s="190"/>
      <c r="Q32" s="190"/>
      <c r="R32" s="191"/>
      <c r="S32" s="283"/>
      <c r="T32" s="193"/>
      <c r="U32" s="192"/>
      <c r="V32" s="30"/>
      <c r="W32" s="30"/>
      <c r="X32" s="290"/>
    </row>
    <row r="33" spans="1:24" ht="12.75">
      <c r="A33" s="304" t="s">
        <v>58</v>
      </c>
      <c r="B33" s="54" t="s">
        <v>75</v>
      </c>
      <c r="C33" s="128" t="s">
        <v>100</v>
      </c>
      <c r="D33" s="55">
        <v>4</v>
      </c>
      <c r="E33" s="148">
        <v>4</v>
      </c>
      <c r="F33" s="141" t="s">
        <v>104</v>
      </c>
      <c r="G33" s="141"/>
      <c r="H33" s="135">
        <v>12</v>
      </c>
      <c r="I33" s="318"/>
      <c r="J33" s="318">
        <f>D33*E33*H33+D34*E34*H34</f>
        <v>240</v>
      </c>
      <c r="K33" s="311">
        <f>J33/D95</f>
        <v>12.631578947368421</v>
      </c>
      <c r="L33" s="227">
        <v>26.933</v>
      </c>
      <c r="M33" s="228">
        <f>L33*3.7853</f>
        <v>101.9494849</v>
      </c>
      <c r="N33" s="229">
        <v>2.179</v>
      </c>
      <c r="O33" s="228">
        <f>Q33/M33</f>
        <v>0.4821015039772898</v>
      </c>
      <c r="P33" s="228">
        <f>L33*N33</f>
        <v>58.687006999999994</v>
      </c>
      <c r="Q33" s="228">
        <v>49.15</v>
      </c>
      <c r="R33" s="230">
        <f>Q33/D95</f>
        <v>2.5868421052631576</v>
      </c>
      <c r="S33" s="195" t="s">
        <v>117</v>
      </c>
      <c r="T33" s="31">
        <v>2</v>
      </c>
      <c r="U33" s="222">
        <v>5</v>
      </c>
      <c r="V33" s="220">
        <f>T33*U33</f>
        <v>10</v>
      </c>
      <c r="W33" s="220">
        <f>V33/D97</f>
        <v>8.640055296353896</v>
      </c>
      <c r="X33" s="282">
        <f>W33/D95</f>
        <v>0.45473975243967873</v>
      </c>
    </row>
    <row r="34" spans="1:24" ht="12.75">
      <c r="A34" s="305"/>
      <c r="B34" s="58" t="s">
        <v>125</v>
      </c>
      <c r="C34" s="129" t="s">
        <v>102</v>
      </c>
      <c r="D34" s="59">
        <v>1</v>
      </c>
      <c r="E34" s="149">
        <v>3</v>
      </c>
      <c r="F34" s="142" t="s">
        <v>104</v>
      </c>
      <c r="G34" s="142"/>
      <c r="H34" s="136">
        <v>16</v>
      </c>
      <c r="I34" s="286"/>
      <c r="J34" s="286"/>
      <c r="K34" s="312"/>
      <c r="L34" s="98">
        <v>22.027</v>
      </c>
      <c r="M34" s="99">
        <f>L34*3.7853</f>
        <v>83.3788031</v>
      </c>
      <c r="N34" s="100">
        <v>2.179</v>
      </c>
      <c r="O34" s="99">
        <f>Q34/M34</f>
        <v>0.4821369281565041</v>
      </c>
      <c r="P34" s="99">
        <f>L34*N34</f>
        <v>47.996832999999995</v>
      </c>
      <c r="Q34" s="99">
        <v>40.2</v>
      </c>
      <c r="R34" s="101">
        <f>Q34/D95</f>
        <v>2.115789473684211</v>
      </c>
      <c r="S34" s="280" t="s">
        <v>217</v>
      </c>
      <c r="T34" s="26">
        <v>1</v>
      </c>
      <c r="U34" s="156">
        <v>24.51</v>
      </c>
      <c r="V34" s="27">
        <f>T34*U34</f>
        <v>24.51</v>
      </c>
      <c r="W34" s="27">
        <v>20.52</v>
      </c>
      <c r="X34" s="281">
        <f>W34/D95</f>
        <v>1.08</v>
      </c>
    </row>
    <row r="35" spans="1:24" ht="12.75">
      <c r="A35" s="305"/>
      <c r="B35" s="58" t="s">
        <v>73</v>
      </c>
      <c r="C35" s="129"/>
      <c r="D35" s="59"/>
      <c r="E35" s="149"/>
      <c r="F35" s="142"/>
      <c r="G35" s="142"/>
      <c r="H35" s="136"/>
      <c r="I35" s="286"/>
      <c r="J35" s="286"/>
      <c r="K35" s="312"/>
      <c r="L35" s="85"/>
      <c r="M35" s="86"/>
      <c r="N35" s="87"/>
      <c r="O35" s="86"/>
      <c r="P35" s="86"/>
      <c r="Q35" s="86"/>
      <c r="R35" s="88"/>
      <c r="S35" s="280"/>
      <c r="T35" s="26"/>
      <c r="U35" s="156"/>
      <c r="V35" s="27"/>
      <c r="W35" s="27"/>
      <c r="X35" s="281"/>
    </row>
    <row r="36" spans="1:24" ht="12.75">
      <c r="A36" s="310"/>
      <c r="B36" s="63" t="s">
        <v>126</v>
      </c>
      <c r="C36" s="130"/>
      <c r="D36" s="64"/>
      <c r="E36" s="150"/>
      <c r="F36" s="132"/>
      <c r="G36" s="132"/>
      <c r="H36" s="137"/>
      <c r="I36" s="287"/>
      <c r="J36" s="288"/>
      <c r="K36" s="313"/>
      <c r="L36" s="89"/>
      <c r="M36" s="90"/>
      <c r="N36" s="91"/>
      <c r="O36" s="92"/>
      <c r="P36" s="92"/>
      <c r="Q36" s="92"/>
      <c r="R36" s="93"/>
      <c r="S36" s="289"/>
      <c r="T36" s="29"/>
      <c r="U36" s="28"/>
      <c r="V36" s="30"/>
      <c r="W36" s="30"/>
      <c r="X36" s="290"/>
    </row>
    <row r="37" spans="1:24" ht="12.75">
      <c r="A37" s="304" t="s">
        <v>59</v>
      </c>
      <c r="B37" s="54" t="s">
        <v>127</v>
      </c>
      <c r="C37" s="128" t="s">
        <v>135</v>
      </c>
      <c r="D37" s="55">
        <v>4</v>
      </c>
      <c r="E37" s="148">
        <v>4</v>
      </c>
      <c r="F37" s="141" t="s">
        <v>104</v>
      </c>
      <c r="G37" s="141"/>
      <c r="H37" s="135">
        <v>12</v>
      </c>
      <c r="I37" s="318"/>
      <c r="J37" s="318">
        <f>D37*E37*H37+D38*E38*H38</f>
        <v>240</v>
      </c>
      <c r="K37" s="311">
        <f>J37/D95</f>
        <v>12.631578947368421</v>
      </c>
      <c r="L37" s="94"/>
      <c r="M37" s="95"/>
      <c r="N37" s="96"/>
      <c r="O37" s="95"/>
      <c r="P37" s="95"/>
      <c r="Q37" s="95"/>
      <c r="R37" s="97"/>
      <c r="S37" s="195" t="s">
        <v>81</v>
      </c>
      <c r="T37" s="31">
        <v>19</v>
      </c>
      <c r="U37" s="157">
        <v>31.8</v>
      </c>
      <c r="V37" s="27">
        <f>T37*U37</f>
        <v>604.2</v>
      </c>
      <c r="W37" s="32">
        <v>506.01</v>
      </c>
      <c r="X37" s="285">
        <f>W37/D95</f>
        <v>26.632105263157893</v>
      </c>
    </row>
    <row r="38" spans="1:24" ht="12.75">
      <c r="A38" s="305"/>
      <c r="B38" s="58" t="s">
        <v>129</v>
      </c>
      <c r="C38" s="129" t="s">
        <v>136</v>
      </c>
      <c r="D38" s="59">
        <v>1</v>
      </c>
      <c r="E38" s="149">
        <v>3</v>
      </c>
      <c r="F38" s="142" t="s">
        <v>104</v>
      </c>
      <c r="G38" s="142"/>
      <c r="H38" s="136">
        <v>16</v>
      </c>
      <c r="I38" s="286"/>
      <c r="J38" s="286"/>
      <c r="K38" s="312"/>
      <c r="L38" s="98"/>
      <c r="M38" s="99"/>
      <c r="N38" s="100"/>
      <c r="O38" s="99"/>
      <c r="P38" s="99"/>
      <c r="Q38" s="86"/>
      <c r="R38" s="88"/>
      <c r="S38" s="280" t="s">
        <v>158</v>
      </c>
      <c r="T38" s="26">
        <v>2</v>
      </c>
      <c r="U38" s="219">
        <v>3</v>
      </c>
      <c r="V38" s="220">
        <f>U38*T38</f>
        <v>6</v>
      </c>
      <c r="W38" s="220">
        <f>V38/D97</f>
        <v>5.184033177812338</v>
      </c>
      <c r="X38" s="282">
        <f>W38/D95</f>
        <v>0.27284385146380724</v>
      </c>
    </row>
    <row r="39" spans="1:24" ht="12.75">
      <c r="A39" s="305"/>
      <c r="B39" s="58" t="s">
        <v>128</v>
      </c>
      <c r="C39" s="129"/>
      <c r="D39" s="59"/>
      <c r="E39" s="149"/>
      <c r="F39" s="142"/>
      <c r="G39" s="142"/>
      <c r="H39" s="136"/>
      <c r="I39" s="286"/>
      <c r="J39" s="286"/>
      <c r="K39" s="312"/>
      <c r="L39" s="98"/>
      <c r="M39" s="99"/>
      <c r="N39" s="100"/>
      <c r="O39" s="99"/>
      <c r="P39" s="99"/>
      <c r="Q39" s="86"/>
      <c r="R39" s="88"/>
      <c r="S39" s="280" t="s">
        <v>160</v>
      </c>
      <c r="T39" s="26">
        <v>1</v>
      </c>
      <c r="U39" s="219">
        <v>2.3</v>
      </c>
      <c r="V39" s="220">
        <f>U39*T39</f>
        <v>2.3</v>
      </c>
      <c r="W39" s="220">
        <f>V39/D97</f>
        <v>1.987212718161396</v>
      </c>
      <c r="X39" s="282">
        <f>W39/D95</f>
        <v>0.10459014306112611</v>
      </c>
    </row>
    <row r="40" spans="1:24" ht="12.75">
      <c r="A40" s="310"/>
      <c r="B40" s="63" t="s">
        <v>130</v>
      </c>
      <c r="C40" s="130"/>
      <c r="D40" s="64"/>
      <c r="E40" s="150"/>
      <c r="F40" s="132"/>
      <c r="G40" s="132"/>
      <c r="H40" s="137"/>
      <c r="I40" s="287"/>
      <c r="J40" s="288"/>
      <c r="K40" s="313"/>
      <c r="L40" s="102"/>
      <c r="M40" s="103"/>
      <c r="N40" s="104"/>
      <c r="O40" s="105"/>
      <c r="P40" s="105"/>
      <c r="Q40" s="92"/>
      <c r="R40" s="93"/>
      <c r="S40" s="289"/>
      <c r="T40" s="29"/>
      <c r="U40" s="28"/>
      <c r="V40" s="30"/>
      <c r="W40" s="30"/>
      <c r="X40" s="290"/>
    </row>
    <row r="41" spans="1:24" ht="12.75">
      <c r="A41" s="304" t="s">
        <v>60</v>
      </c>
      <c r="B41" s="54" t="s">
        <v>127</v>
      </c>
      <c r="C41" s="128" t="s">
        <v>135</v>
      </c>
      <c r="D41" s="55">
        <v>4</v>
      </c>
      <c r="E41" s="148">
        <v>4</v>
      </c>
      <c r="F41" s="141" t="s">
        <v>104</v>
      </c>
      <c r="G41" s="141"/>
      <c r="H41" s="135">
        <v>12</v>
      </c>
      <c r="I41" s="318"/>
      <c r="J41" s="318">
        <f>D41*E41*H41+D42*E42*H42</f>
        <v>240</v>
      </c>
      <c r="K41" s="311">
        <f>J41/D95</f>
        <v>12.631578947368421</v>
      </c>
      <c r="L41" s="81"/>
      <c r="M41" s="82"/>
      <c r="N41" s="83"/>
      <c r="O41" s="82"/>
      <c r="P41" s="82"/>
      <c r="Q41" s="82"/>
      <c r="R41" s="84"/>
      <c r="S41" s="195" t="s">
        <v>159</v>
      </c>
      <c r="T41" s="31">
        <v>2</v>
      </c>
      <c r="U41" s="222">
        <v>1</v>
      </c>
      <c r="V41" s="223">
        <f>T41*U41</f>
        <v>2</v>
      </c>
      <c r="W41" s="223">
        <f>V41/D97</f>
        <v>1.7280110592707794</v>
      </c>
      <c r="X41" s="291">
        <f>W41/D95</f>
        <v>0.09094795048793576</v>
      </c>
    </row>
    <row r="42" spans="1:24" ht="12.75">
      <c r="A42" s="305"/>
      <c r="B42" s="58" t="s">
        <v>129</v>
      </c>
      <c r="C42" s="129" t="s">
        <v>136</v>
      </c>
      <c r="D42" s="59">
        <v>1</v>
      </c>
      <c r="E42" s="149">
        <v>3</v>
      </c>
      <c r="F42" s="142" t="s">
        <v>104</v>
      </c>
      <c r="G42" s="142"/>
      <c r="H42" s="136">
        <v>16</v>
      </c>
      <c r="I42" s="286"/>
      <c r="J42" s="286"/>
      <c r="K42" s="312"/>
      <c r="L42" s="85"/>
      <c r="M42" s="86"/>
      <c r="N42" s="87"/>
      <c r="O42" s="86"/>
      <c r="P42" s="86"/>
      <c r="Q42" s="86"/>
      <c r="R42" s="88"/>
      <c r="S42" s="292" t="s">
        <v>161</v>
      </c>
      <c r="T42" s="26">
        <v>1</v>
      </c>
      <c r="U42" s="219">
        <v>10</v>
      </c>
      <c r="V42" s="220">
        <f>T42*U42</f>
        <v>10</v>
      </c>
      <c r="W42" s="220">
        <f>V42/D97</f>
        <v>8.640055296353896</v>
      </c>
      <c r="X42" s="282">
        <f>W42/D95</f>
        <v>0.45473975243967873</v>
      </c>
    </row>
    <row r="43" spans="1:24" ht="12.75">
      <c r="A43" s="305"/>
      <c r="B43" s="58" t="s">
        <v>128</v>
      </c>
      <c r="C43" s="129"/>
      <c r="D43" s="59"/>
      <c r="E43" s="149"/>
      <c r="F43" s="142"/>
      <c r="G43" s="142"/>
      <c r="H43" s="136"/>
      <c r="I43" s="286"/>
      <c r="J43" s="286"/>
      <c r="K43" s="312"/>
      <c r="L43" s="85"/>
      <c r="M43" s="86"/>
      <c r="N43" s="87"/>
      <c r="O43" s="86"/>
      <c r="P43" s="86"/>
      <c r="Q43" s="86"/>
      <c r="R43" s="88"/>
      <c r="S43" s="292" t="s">
        <v>161</v>
      </c>
      <c r="T43" s="26">
        <v>1</v>
      </c>
      <c r="U43" s="219">
        <v>10.3</v>
      </c>
      <c r="V43" s="220">
        <f>T43*U43</f>
        <v>10.3</v>
      </c>
      <c r="W43" s="220">
        <f>V43/D97</f>
        <v>8.899256955244514</v>
      </c>
      <c r="X43" s="282">
        <f>W43/D95</f>
        <v>0.46838194501286917</v>
      </c>
    </row>
    <row r="44" spans="1:24" ht="12.75">
      <c r="A44" s="310"/>
      <c r="B44" s="63" t="s">
        <v>130</v>
      </c>
      <c r="C44" s="130"/>
      <c r="D44" s="64"/>
      <c r="E44" s="150"/>
      <c r="F44" s="132"/>
      <c r="G44" s="132"/>
      <c r="H44" s="137"/>
      <c r="I44" s="287"/>
      <c r="J44" s="288"/>
      <c r="K44" s="313"/>
      <c r="L44" s="89"/>
      <c r="M44" s="90"/>
      <c r="N44" s="91"/>
      <c r="O44" s="92"/>
      <c r="P44" s="92"/>
      <c r="Q44" s="92"/>
      <c r="R44" s="93"/>
      <c r="S44" s="289"/>
      <c r="T44" s="29"/>
      <c r="U44" s="28"/>
      <c r="V44" s="30"/>
      <c r="W44" s="30"/>
      <c r="X44" s="281"/>
    </row>
    <row r="45" spans="1:24" ht="12.75">
      <c r="A45" s="304" t="s">
        <v>61</v>
      </c>
      <c r="B45" s="54" t="s">
        <v>120</v>
      </c>
      <c r="C45" s="128" t="s">
        <v>107</v>
      </c>
      <c r="D45" s="55">
        <v>5</v>
      </c>
      <c r="E45" s="148">
        <v>4</v>
      </c>
      <c r="F45" s="141" t="s">
        <v>104</v>
      </c>
      <c r="G45" s="141">
        <v>55.24</v>
      </c>
      <c r="H45" s="135"/>
      <c r="I45" s="318">
        <f>D45*G45</f>
        <v>276.2</v>
      </c>
      <c r="J45" s="318">
        <v>226.8</v>
      </c>
      <c r="K45" s="311">
        <f>J45/D95</f>
        <v>11.936842105263159</v>
      </c>
      <c r="L45" s="227">
        <v>10.551</v>
      </c>
      <c r="M45" s="232">
        <f>L45*3.7853</f>
        <v>39.9387003</v>
      </c>
      <c r="N45" s="229">
        <v>2.369</v>
      </c>
      <c r="O45" s="232">
        <f>Q45/M45</f>
        <v>0.5150392938550381</v>
      </c>
      <c r="P45" s="228">
        <f>L45*N45</f>
        <v>24.995319000000002</v>
      </c>
      <c r="Q45" s="228">
        <v>20.57</v>
      </c>
      <c r="R45" s="230">
        <f>Q45/D95</f>
        <v>1.0826315789473684</v>
      </c>
      <c r="S45" s="195" t="s">
        <v>82</v>
      </c>
      <c r="T45" s="31">
        <v>0</v>
      </c>
      <c r="U45" s="157">
        <v>0</v>
      </c>
      <c r="V45" s="27">
        <v>0</v>
      </c>
      <c r="W45" s="32">
        <v>0</v>
      </c>
      <c r="X45" s="285">
        <v>0</v>
      </c>
    </row>
    <row r="46" spans="1:24" ht="12.75">
      <c r="A46" s="305"/>
      <c r="B46" s="58" t="s">
        <v>131</v>
      </c>
      <c r="C46" s="129" t="s">
        <v>108</v>
      </c>
      <c r="D46" s="59"/>
      <c r="E46" s="149"/>
      <c r="F46" s="142"/>
      <c r="G46" s="142"/>
      <c r="H46" s="136"/>
      <c r="I46" s="286"/>
      <c r="J46" s="286"/>
      <c r="K46" s="312"/>
      <c r="L46" s="98">
        <v>10.555</v>
      </c>
      <c r="M46" s="99">
        <f>L46*3.7853</f>
        <v>39.953841499999996</v>
      </c>
      <c r="N46" s="100">
        <v>2.369</v>
      </c>
      <c r="O46" s="99">
        <f>Q46/M46</f>
        <v>0.5148441107972059</v>
      </c>
      <c r="P46" s="99">
        <f>L46*N46</f>
        <v>25.004795</v>
      </c>
      <c r="Q46" s="99">
        <v>20.57</v>
      </c>
      <c r="R46" s="101">
        <f>Q46/D95</f>
        <v>1.0826315789473684</v>
      </c>
      <c r="S46" s="280"/>
      <c r="T46" s="36"/>
      <c r="U46" s="39"/>
      <c r="V46" s="27"/>
      <c r="W46" s="27"/>
      <c r="X46" s="281"/>
    </row>
    <row r="47" spans="1:24" ht="12.75">
      <c r="A47" s="305"/>
      <c r="B47" s="58" t="s">
        <v>118</v>
      </c>
      <c r="C47" s="129" t="s">
        <v>109</v>
      </c>
      <c r="D47" s="59"/>
      <c r="E47" s="149"/>
      <c r="F47" s="142"/>
      <c r="G47" s="142"/>
      <c r="H47" s="136"/>
      <c r="I47" s="286"/>
      <c r="J47" s="286"/>
      <c r="K47" s="312"/>
      <c r="L47" s="231">
        <v>2.004</v>
      </c>
      <c r="M47" s="232">
        <f>L47*3.7853</f>
        <v>7.5857412</v>
      </c>
      <c r="N47" s="233">
        <v>2.239</v>
      </c>
      <c r="O47" s="232">
        <f>Q47/M47</f>
        <v>0.4864389520697068</v>
      </c>
      <c r="P47" s="232">
        <f>L47*N47</f>
        <v>4.486956</v>
      </c>
      <c r="Q47" s="232">
        <v>3.69</v>
      </c>
      <c r="R47" s="234">
        <f>Q47/D95</f>
        <v>0.19421052631578947</v>
      </c>
      <c r="S47" s="280"/>
      <c r="T47" s="36"/>
      <c r="U47" s="39"/>
      <c r="V47" s="27"/>
      <c r="W47" s="27"/>
      <c r="X47" s="281"/>
    </row>
    <row r="48" spans="1:24" ht="12.75">
      <c r="A48" s="306"/>
      <c r="B48" s="167" t="s">
        <v>119</v>
      </c>
      <c r="C48" s="168"/>
      <c r="D48" s="185"/>
      <c r="E48" s="186"/>
      <c r="F48" s="133"/>
      <c r="G48" s="133"/>
      <c r="H48" s="187"/>
      <c r="I48" s="350"/>
      <c r="J48" s="286"/>
      <c r="K48" s="312"/>
      <c r="L48" s="235">
        <v>19.812</v>
      </c>
      <c r="M48" s="232">
        <f>L48*3.7853</f>
        <v>74.9943636</v>
      </c>
      <c r="N48" s="236">
        <v>2.239</v>
      </c>
      <c r="O48" s="232">
        <f>Q48/M48</f>
        <v>0.4867032433888138</v>
      </c>
      <c r="P48" s="232">
        <f>L48*N48</f>
        <v>44.359068</v>
      </c>
      <c r="Q48" s="232">
        <v>36.5</v>
      </c>
      <c r="R48" s="234">
        <f>Q48/D95</f>
        <v>1.9210526315789473</v>
      </c>
      <c r="S48" s="283"/>
      <c r="T48" s="193"/>
      <c r="U48" s="192"/>
      <c r="V48" s="158"/>
      <c r="W48" s="158"/>
      <c r="X48" s="281"/>
    </row>
    <row r="49" spans="1:24" ht="12.75">
      <c r="A49" s="307"/>
      <c r="B49" s="63"/>
      <c r="C49" s="130"/>
      <c r="D49" s="64"/>
      <c r="E49" s="150"/>
      <c r="F49" s="132"/>
      <c r="G49" s="132"/>
      <c r="H49" s="137"/>
      <c r="I49" s="66"/>
      <c r="J49" s="67"/>
      <c r="K49" s="68"/>
      <c r="L49" s="102">
        <v>22.8</v>
      </c>
      <c r="M49" s="99">
        <f>L49*3.7853</f>
        <v>86.30484</v>
      </c>
      <c r="N49" s="104">
        <v>2.239</v>
      </c>
      <c r="O49" s="99">
        <f>Q49/M49</f>
        <v>0.48676296717542145</v>
      </c>
      <c r="P49" s="99">
        <f>L49*N49</f>
        <v>51.0492</v>
      </c>
      <c r="Q49" s="99">
        <v>42.01</v>
      </c>
      <c r="R49" s="101">
        <f>Q49/D95</f>
        <v>2.2110526315789474</v>
      </c>
      <c r="S49" s="289"/>
      <c r="T49" s="29"/>
      <c r="U49" s="28"/>
      <c r="V49" s="30"/>
      <c r="W49" s="30"/>
      <c r="X49" s="290"/>
    </row>
    <row r="50" spans="1:24" ht="12.75">
      <c r="A50" s="304" t="s">
        <v>62</v>
      </c>
      <c r="B50" s="54" t="s">
        <v>76</v>
      </c>
      <c r="C50" s="128" t="s">
        <v>100</v>
      </c>
      <c r="D50" s="55">
        <v>4</v>
      </c>
      <c r="E50" s="148">
        <v>4</v>
      </c>
      <c r="F50" s="141" t="s">
        <v>104</v>
      </c>
      <c r="G50" s="141"/>
      <c r="H50" s="56">
        <v>14.5</v>
      </c>
      <c r="I50" s="318"/>
      <c r="J50" s="318">
        <f>D50*E50*H50+D51*E51*H51</f>
        <v>289.99</v>
      </c>
      <c r="K50" s="311">
        <f>J50/D95</f>
        <v>15.262631578947369</v>
      </c>
      <c r="L50" s="94"/>
      <c r="M50" s="95"/>
      <c r="N50" s="96"/>
      <c r="O50" s="95"/>
      <c r="P50" s="95"/>
      <c r="Q50" s="95"/>
      <c r="R50" s="97"/>
      <c r="S50" s="195" t="s">
        <v>90</v>
      </c>
      <c r="T50" s="37" t="s">
        <v>164</v>
      </c>
      <c r="U50" s="222">
        <v>22.5</v>
      </c>
      <c r="V50" s="223">
        <f>T50*U50</f>
        <v>22.5</v>
      </c>
      <c r="W50" s="223">
        <f>V50/D97</f>
        <v>19.44012441679627</v>
      </c>
      <c r="X50" s="291">
        <f>W50/D95</f>
        <v>1.0231644429892774</v>
      </c>
    </row>
    <row r="51" spans="1:24" ht="12.75">
      <c r="A51" s="305"/>
      <c r="B51" s="58" t="s">
        <v>132</v>
      </c>
      <c r="C51" s="129" t="s">
        <v>106</v>
      </c>
      <c r="D51" s="59">
        <v>1</v>
      </c>
      <c r="E51" s="149">
        <v>3</v>
      </c>
      <c r="F51" s="142" t="s">
        <v>104</v>
      </c>
      <c r="G51" s="142"/>
      <c r="H51" s="136">
        <v>19.33</v>
      </c>
      <c r="I51" s="286"/>
      <c r="J51" s="286"/>
      <c r="K51" s="312"/>
      <c r="L51" s="85"/>
      <c r="M51" s="86"/>
      <c r="N51" s="87"/>
      <c r="O51" s="86"/>
      <c r="P51" s="86"/>
      <c r="Q51" s="86"/>
      <c r="R51" s="88"/>
      <c r="S51" s="292" t="s">
        <v>163</v>
      </c>
      <c r="T51" s="38" t="s">
        <v>89</v>
      </c>
      <c r="U51" s="156">
        <v>14.51</v>
      </c>
      <c r="V51" s="27">
        <v>275.74</v>
      </c>
      <c r="W51" s="27">
        <v>220.96</v>
      </c>
      <c r="X51" s="281">
        <f>W51/D95</f>
        <v>11.629473684210527</v>
      </c>
    </row>
    <row r="52" spans="1:24" ht="12.75">
      <c r="A52" s="305"/>
      <c r="B52" s="58" t="s">
        <v>77</v>
      </c>
      <c r="C52" s="129"/>
      <c r="D52" s="59"/>
      <c r="E52" s="149"/>
      <c r="F52" s="142"/>
      <c r="G52" s="142"/>
      <c r="H52" s="136"/>
      <c r="I52" s="286"/>
      <c r="J52" s="286"/>
      <c r="K52" s="312"/>
      <c r="L52" s="85"/>
      <c r="M52" s="86"/>
      <c r="N52" s="87"/>
      <c r="O52" s="86"/>
      <c r="P52" s="86"/>
      <c r="Q52" s="86"/>
      <c r="R52" s="88"/>
      <c r="S52" s="280" t="s">
        <v>162</v>
      </c>
      <c r="T52" s="38" t="s">
        <v>89</v>
      </c>
      <c r="U52" s="156">
        <v>14.51</v>
      </c>
      <c r="V52" s="27">
        <v>275.74</v>
      </c>
      <c r="W52" s="27">
        <v>226.9</v>
      </c>
      <c r="X52" s="281">
        <f>W52/D95</f>
        <v>11.942105263157895</v>
      </c>
    </row>
    <row r="53" spans="1:24" ht="12.75">
      <c r="A53" s="310"/>
      <c r="B53" s="63" t="s">
        <v>133</v>
      </c>
      <c r="C53" s="130"/>
      <c r="D53" s="64"/>
      <c r="E53" s="150"/>
      <c r="F53" s="132"/>
      <c r="G53" s="132"/>
      <c r="H53" s="137"/>
      <c r="I53" s="287"/>
      <c r="J53" s="288"/>
      <c r="K53" s="313"/>
      <c r="L53" s="89"/>
      <c r="M53" s="90"/>
      <c r="N53" s="91"/>
      <c r="O53" s="92"/>
      <c r="P53" s="92"/>
      <c r="Q53" s="92"/>
      <c r="R53" s="93"/>
      <c r="S53" s="200" t="s">
        <v>165</v>
      </c>
      <c r="T53" s="201">
        <v>1</v>
      </c>
      <c r="U53" s="224">
        <v>20</v>
      </c>
      <c r="V53" s="224">
        <f>T53*U53</f>
        <v>20</v>
      </c>
      <c r="W53" s="224">
        <f>V53/D97</f>
        <v>17.280110592707793</v>
      </c>
      <c r="X53" s="293">
        <f>W53/D95</f>
        <v>0.9094795048793575</v>
      </c>
    </row>
    <row r="54" spans="1:24" ht="12.75">
      <c r="A54" s="304" t="s">
        <v>63</v>
      </c>
      <c r="B54" s="54" t="s">
        <v>120</v>
      </c>
      <c r="C54" s="128" t="s">
        <v>107</v>
      </c>
      <c r="D54" s="55">
        <v>5</v>
      </c>
      <c r="E54" s="148">
        <v>4</v>
      </c>
      <c r="F54" s="141" t="s">
        <v>104</v>
      </c>
      <c r="G54" s="141">
        <v>55.24</v>
      </c>
      <c r="H54" s="135"/>
      <c r="I54" s="318">
        <f>D54*G54</f>
        <v>276.2</v>
      </c>
      <c r="J54" s="318">
        <v>226.3</v>
      </c>
      <c r="K54" s="311">
        <f>J54/D95</f>
        <v>11.910526315789474</v>
      </c>
      <c r="L54" s="81"/>
      <c r="M54" s="82"/>
      <c r="N54" s="83"/>
      <c r="O54" s="82"/>
      <c r="P54" s="82"/>
      <c r="Q54" s="82"/>
      <c r="R54" s="84"/>
      <c r="S54" s="280" t="s">
        <v>83</v>
      </c>
      <c r="T54" s="26">
        <v>1</v>
      </c>
      <c r="U54" s="219">
        <v>22.5</v>
      </c>
      <c r="V54" s="220">
        <f>T54*U54</f>
        <v>22.5</v>
      </c>
      <c r="W54" s="220">
        <f>V54/D97</f>
        <v>19.44012441679627</v>
      </c>
      <c r="X54" s="282">
        <f>W54/D95</f>
        <v>1.0231644429892774</v>
      </c>
    </row>
    <row r="55" spans="1:24" ht="12.75">
      <c r="A55" s="305"/>
      <c r="B55" s="58" t="s">
        <v>131</v>
      </c>
      <c r="C55" s="129" t="s">
        <v>108</v>
      </c>
      <c r="D55" s="59"/>
      <c r="E55" s="149"/>
      <c r="F55" s="142"/>
      <c r="G55" s="142"/>
      <c r="H55" s="136"/>
      <c r="I55" s="286"/>
      <c r="J55" s="286"/>
      <c r="K55" s="312"/>
      <c r="L55" s="85"/>
      <c r="M55" s="86"/>
      <c r="N55" s="87"/>
      <c r="O55" s="86"/>
      <c r="P55" s="86"/>
      <c r="Q55" s="86"/>
      <c r="R55" s="88"/>
      <c r="S55" s="280" t="s">
        <v>166</v>
      </c>
      <c r="T55" s="26">
        <v>1</v>
      </c>
      <c r="U55" s="219">
        <v>16.4</v>
      </c>
      <c r="V55" s="220">
        <f>T55*U55</f>
        <v>16.4</v>
      </c>
      <c r="W55" s="220">
        <f>V55/D97</f>
        <v>14.16969068602039</v>
      </c>
      <c r="X55" s="282">
        <f>W55/D95</f>
        <v>0.7457731940010731</v>
      </c>
    </row>
    <row r="56" spans="1:24" ht="12.75">
      <c r="A56" s="305"/>
      <c r="B56" s="58" t="s">
        <v>118</v>
      </c>
      <c r="C56" s="129" t="s">
        <v>109</v>
      </c>
      <c r="D56" s="59"/>
      <c r="E56" s="149"/>
      <c r="F56" s="142"/>
      <c r="G56" s="142"/>
      <c r="H56" s="136"/>
      <c r="I56" s="286"/>
      <c r="J56" s="286"/>
      <c r="K56" s="312"/>
      <c r="L56" s="85"/>
      <c r="M56" s="86"/>
      <c r="N56" s="87"/>
      <c r="O56" s="86"/>
      <c r="P56" s="86"/>
      <c r="Q56" s="86"/>
      <c r="R56" s="88"/>
      <c r="S56" s="280"/>
      <c r="T56" s="26"/>
      <c r="U56" s="156"/>
      <c r="V56" s="27"/>
      <c r="W56" s="27"/>
      <c r="X56" s="281"/>
    </row>
    <row r="57" spans="1:24" ht="12.75">
      <c r="A57" s="310"/>
      <c r="B57" s="63" t="s">
        <v>119</v>
      </c>
      <c r="C57" s="130"/>
      <c r="D57" s="64"/>
      <c r="E57" s="150"/>
      <c r="F57" s="132"/>
      <c r="G57" s="132"/>
      <c r="H57" s="137"/>
      <c r="I57" s="287"/>
      <c r="J57" s="288"/>
      <c r="K57" s="313"/>
      <c r="L57" s="89"/>
      <c r="M57" s="90"/>
      <c r="N57" s="91"/>
      <c r="O57" s="92"/>
      <c r="P57" s="92"/>
      <c r="Q57" s="92"/>
      <c r="R57" s="93"/>
      <c r="S57" s="289"/>
      <c r="T57" s="29"/>
      <c r="U57" s="28"/>
      <c r="V57" s="30"/>
      <c r="W57" s="30"/>
      <c r="X57" s="290"/>
    </row>
    <row r="58" spans="1:24" ht="12.75">
      <c r="A58" s="304" t="s">
        <v>64</v>
      </c>
      <c r="B58" s="54" t="s">
        <v>113</v>
      </c>
      <c r="C58" s="128" t="s">
        <v>98</v>
      </c>
      <c r="D58" s="55">
        <v>1</v>
      </c>
      <c r="E58" s="148">
        <v>10</v>
      </c>
      <c r="F58" s="141" t="s">
        <v>104</v>
      </c>
      <c r="G58" s="141"/>
      <c r="H58" s="56">
        <v>12.7</v>
      </c>
      <c r="I58" s="318"/>
      <c r="J58" s="318">
        <f>D58*E58*H58+D59*E59*H59</f>
        <v>253.99</v>
      </c>
      <c r="K58" s="311">
        <f>J58/D95</f>
        <v>13.367894736842105</v>
      </c>
      <c r="L58" s="94">
        <v>28.435</v>
      </c>
      <c r="M58" s="99">
        <f>L58*3.7853</f>
        <v>107.63500549999999</v>
      </c>
      <c r="N58" s="96">
        <v>2.319</v>
      </c>
      <c r="O58" s="99">
        <f>Q58/M58</f>
        <v>0.5018813326487915</v>
      </c>
      <c r="P58" s="99">
        <f>L58*N58</f>
        <v>65.940765</v>
      </c>
      <c r="Q58" s="99">
        <v>54.02</v>
      </c>
      <c r="R58" s="101">
        <f>Q58/D95</f>
        <v>2.843157894736842</v>
      </c>
      <c r="S58" s="195" t="s">
        <v>116</v>
      </c>
      <c r="T58" s="31">
        <v>2</v>
      </c>
      <c r="U58" s="222">
        <v>10</v>
      </c>
      <c r="V58" s="223">
        <f>T58*U58</f>
        <v>20</v>
      </c>
      <c r="W58" s="223">
        <f>V58/D97</f>
        <v>17.280110592707793</v>
      </c>
      <c r="X58" s="294">
        <f>W58/D95</f>
        <v>0.9094795048793575</v>
      </c>
    </row>
    <row r="59" spans="1:24" ht="12.75">
      <c r="A59" s="305"/>
      <c r="B59" s="58" t="s">
        <v>215</v>
      </c>
      <c r="C59" s="129" t="s">
        <v>112</v>
      </c>
      <c r="D59" s="59">
        <v>1</v>
      </c>
      <c r="E59" s="149">
        <v>9</v>
      </c>
      <c r="F59" s="142" t="s">
        <v>104</v>
      </c>
      <c r="G59" s="142"/>
      <c r="H59" s="60">
        <v>14.11</v>
      </c>
      <c r="I59" s="286"/>
      <c r="J59" s="286"/>
      <c r="K59" s="312"/>
      <c r="L59" s="231">
        <v>27</v>
      </c>
      <c r="M59" s="232">
        <f>L59*3.7853</f>
        <v>102.20309999999999</v>
      </c>
      <c r="N59" s="233">
        <v>2.319</v>
      </c>
      <c r="O59" s="232">
        <f>Q59/M59</f>
        <v>0.5019417219242861</v>
      </c>
      <c r="P59" s="232">
        <v>62.62</v>
      </c>
      <c r="Q59" s="232">
        <v>51.3</v>
      </c>
      <c r="R59" s="234">
        <f>Q59/D95</f>
        <v>2.6999999999999997</v>
      </c>
      <c r="S59" s="295"/>
      <c r="T59" s="202"/>
      <c r="U59" s="203"/>
      <c r="V59" s="204"/>
      <c r="W59" s="204"/>
      <c r="X59" s="296"/>
    </row>
    <row r="60" spans="1:24" ht="12.75">
      <c r="A60" s="305"/>
      <c r="B60" s="70" t="s">
        <v>214</v>
      </c>
      <c r="C60" s="131"/>
      <c r="D60" s="59"/>
      <c r="E60" s="149"/>
      <c r="F60" s="142"/>
      <c r="G60" s="142"/>
      <c r="H60" s="60"/>
      <c r="I60" s="286"/>
      <c r="J60" s="286"/>
      <c r="K60" s="312"/>
      <c r="L60" s="85"/>
      <c r="M60" s="86"/>
      <c r="N60" s="87"/>
      <c r="O60" s="86"/>
      <c r="P60" s="86"/>
      <c r="Q60" s="86"/>
      <c r="R60" s="88"/>
      <c r="S60" s="280"/>
      <c r="T60" s="26"/>
      <c r="U60" s="156"/>
      <c r="V60" s="27"/>
      <c r="W60" s="27"/>
      <c r="X60" s="281"/>
    </row>
    <row r="61" spans="1:24" ht="12.75">
      <c r="A61" s="310"/>
      <c r="B61" s="63" t="s">
        <v>216</v>
      </c>
      <c r="C61" s="130"/>
      <c r="D61" s="64"/>
      <c r="E61" s="150"/>
      <c r="F61" s="132"/>
      <c r="G61" s="132"/>
      <c r="H61" s="65"/>
      <c r="I61" s="287"/>
      <c r="J61" s="288"/>
      <c r="K61" s="313"/>
      <c r="L61" s="89"/>
      <c r="M61" s="90"/>
      <c r="N61" s="91"/>
      <c r="O61" s="92"/>
      <c r="P61" s="92"/>
      <c r="Q61" s="92"/>
      <c r="R61" s="93"/>
      <c r="S61" s="289"/>
      <c r="T61" s="29"/>
      <c r="U61" s="28"/>
      <c r="V61" s="30"/>
      <c r="W61" s="30"/>
      <c r="X61" s="290"/>
    </row>
    <row r="62" spans="1:24" ht="12.75">
      <c r="A62" s="304" t="s">
        <v>65</v>
      </c>
      <c r="B62" s="54" t="s">
        <v>113</v>
      </c>
      <c r="C62" s="128" t="s">
        <v>98</v>
      </c>
      <c r="D62" s="55">
        <v>1</v>
      </c>
      <c r="E62" s="148">
        <v>10</v>
      </c>
      <c r="F62" s="141" t="s">
        <v>104</v>
      </c>
      <c r="G62" s="141"/>
      <c r="H62" s="56">
        <v>12.7</v>
      </c>
      <c r="I62" s="318"/>
      <c r="J62" s="318">
        <f>D62*E62*H62+D63*E63*H63</f>
        <v>253.99</v>
      </c>
      <c r="K62" s="311">
        <f>J62/D95</f>
        <v>13.367894736842105</v>
      </c>
      <c r="L62" s="94"/>
      <c r="M62" s="95"/>
      <c r="N62" s="96"/>
      <c r="O62" s="95"/>
      <c r="P62" s="95"/>
      <c r="Q62" s="95"/>
      <c r="R62" s="97"/>
      <c r="S62" s="195" t="s">
        <v>84</v>
      </c>
      <c r="T62" s="31">
        <v>19</v>
      </c>
      <c r="U62" s="157">
        <v>11.5</v>
      </c>
      <c r="V62" s="32">
        <v>218.34</v>
      </c>
      <c r="W62" s="32">
        <v>178.88</v>
      </c>
      <c r="X62" s="285">
        <f>W62/T62</f>
        <v>9.414736842105263</v>
      </c>
    </row>
    <row r="63" spans="1:24" ht="12.75">
      <c r="A63" s="305"/>
      <c r="B63" s="58" t="s">
        <v>215</v>
      </c>
      <c r="C63" s="129" t="s">
        <v>112</v>
      </c>
      <c r="D63" s="59">
        <v>1</v>
      </c>
      <c r="E63" s="149">
        <v>9</v>
      </c>
      <c r="F63" s="142" t="s">
        <v>104</v>
      </c>
      <c r="G63" s="142"/>
      <c r="H63" s="60">
        <v>14.11</v>
      </c>
      <c r="I63" s="286"/>
      <c r="J63" s="286"/>
      <c r="K63" s="312"/>
      <c r="L63" s="85"/>
      <c r="M63" s="86"/>
      <c r="N63" s="87"/>
      <c r="O63" s="86"/>
      <c r="P63" s="86"/>
      <c r="Q63" s="86"/>
      <c r="R63" s="88"/>
      <c r="S63" s="280" t="s">
        <v>85</v>
      </c>
      <c r="T63" s="26">
        <v>19</v>
      </c>
      <c r="U63" s="156">
        <v>16.96</v>
      </c>
      <c r="V63" s="27">
        <f>T63*U63</f>
        <v>322.24</v>
      </c>
      <c r="W63" s="27">
        <v>263.75</v>
      </c>
      <c r="X63" s="281">
        <f>W63/T63</f>
        <v>13.881578947368421</v>
      </c>
    </row>
    <row r="64" spans="1:24" ht="12.75">
      <c r="A64" s="305"/>
      <c r="B64" s="70" t="s">
        <v>214</v>
      </c>
      <c r="C64" s="129"/>
      <c r="D64" s="59"/>
      <c r="E64" s="149"/>
      <c r="F64" s="142"/>
      <c r="G64" s="142"/>
      <c r="H64" s="60"/>
      <c r="I64" s="286"/>
      <c r="J64" s="286"/>
      <c r="K64" s="312"/>
      <c r="L64" s="85"/>
      <c r="M64" s="86"/>
      <c r="N64" s="87"/>
      <c r="O64" s="86"/>
      <c r="P64" s="86"/>
      <c r="Q64" s="86"/>
      <c r="R64" s="88"/>
      <c r="S64" s="280" t="s">
        <v>167</v>
      </c>
      <c r="T64" s="26">
        <v>1</v>
      </c>
      <c r="U64" s="219">
        <v>20</v>
      </c>
      <c r="V64" s="220">
        <f>T64*U64</f>
        <v>20</v>
      </c>
      <c r="W64" s="220">
        <f>V64/D97</f>
        <v>17.280110592707793</v>
      </c>
      <c r="X64" s="282">
        <f>W64/D95</f>
        <v>0.9094795048793575</v>
      </c>
    </row>
    <row r="65" spans="1:24" ht="12.75">
      <c r="A65" s="310"/>
      <c r="B65" s="63" t="s">
        <v>216</v>
      </c>
      <c r="C65" s="130"/>
      <c r="D65" s="64"/>
      <c r="E65" s="150"/>
      <c r="F65" s="132"/>
      <c r="G65" s="132"/>
      <c r="H65" s="65"/>
      <c r="I65" s="287"/>
      <c r="J65" s="288"/>
      <c r="K65" s="313"/>
      <c r="L65" s="89"/>
      <c r="M65" s="90"/>
      <c r="N65" s="91"/>
      <c r="O65" s="92"/>
      <c r="P65" s="92"/>
      <c r="Q65" s="92"/>
      <c r="R65" s="93"/>
      <c r="S65" s="297"/>
      <c r="T65" s="206"/>
      <c r="U65" s="205"/>
      <c r="V65" s="207"/>
      <c r="W65" s="207"/>
      <c r="X65" s="298"/>
    </row>
    <row r="66" spans="1:24" ht="12.75">
      <c r="A66" s="304" t="s">
        <v>66</v>
      </c>
      <c r="B66" s="54" t="s">
        <v>113</v>
      </c>
      <c r="C66" s="128" t="s">
        <v>98</v>
      </c>
      <c r="D66" s="55">
        <v>1</v>
      </c>
      <c r="E66" s="148">
        <v>10</v>
      </c>
      <c r="F66" s="141" t="s">
        <v>104</v>
      </c>
      <c r="G66" s="141"/>
      <c r="H66" s="56">
        <v>12.7</v>
      </c>
      <c r="I66" s="56"/>
      <c r="J66" s="56">
        <f>D66*E66*H66+D67*E67*H67</f>
        <v>253.99</v>
      </c>
      <c r="K66" s="57">
        <f>J66/D95</f>
        <v>13.367894736842105</v>
      </c>
      <c r="L66" s="227">
        <v>8.478</v>
      </c>
      <c r="M66" s="232">
        <f>L66*3.7853</f>
        <v>32.0917734</v>
      </c>
      <c r="N66" s="229">
        <v>2.359</v>
      </c>
      <c r="O66" s="232">
        <f>Q66/M66</f>
        <v>0.5100995758620183</v>
      </c>
      <c r="P66" s="232">
        <f>L66*N66</f>
        <v>19.999602</v>
      </c>
      <c r="Q66" s="232">
        <v>16.37</v>
      </c>
      <c r="R66" s="234">
        <f>Q66/D95</f>
        <v>0.8615789473684211</v>
      </c>
      <c r="S66" s="284" t="s">
        <v>168</v>
      </c>
      <c r="T66" s="31">
        <v>7</v>
      </c>
      <c r="U66" s="157">
        <v>25.44</v>
      </c>
      <c r="V66" s="32">
        <f>T66*U66</f>
        <v>178.08</v>
      </c>
      <c r="W66" s="32">
        <v>145.9</v>
      </c>
      <c r="X66" s="281">
        <f>W66/D95</f>
        <v>7.678947368421053</v>
      </c>
    </row>
    <row r="67" spans="1:24" ht="12.75">
      <c r="A67" s="305"/>
      <c r="B67" s="58" t="s">
        <v>215</v>
      </c>
      <c r="C67" s="129" t="s">
        <v>112</v>
      </c>
      <c r="D67" s="59">
        <v>1</v>
      </c>
      <c r="E67" s="149">
        <v>9</v>
      </c>
      <c r="F67" s="142" t="s">
        <v>104</v>
      </c>
      <c r="G67" s="142"/>
      <c r="H67" s="60">
        <v>14.11</v>
      </c>
      <c r="I67" s="61"/>
      <c r="J67" s="61"/>
      <c r="K67" s="62"/>
      <c r="L67" s="98"/>
      <c r="M67" s="99"/>
      <c r="N67" s="100"/>
      <c r="O67" s="99"/>
      <c r="P67" s="99"/>
      <c r="Q67" s="99"/>
      <c r="R67" s="101"/>
      <c r="S67" s="292" t="s">
        <v>169</v>
      </c>
      <c r="T67" s="26">
        <v>6</v>
      </c>
      <c r="U67" s="158">
        <v>25.44</v>
      </c>
      <c r="V67" s="27">
        <f>T67*U67</f>
        <v>152.64000000000001</v>
      </c>
      <c r="W67" s="27">
        <v>125.06</v>
      </c>
      <c r="X67" s="281">
        <f>W67/D95</f>
        <v>6.582105263157895</v>
      </c>
    </row>
    <row r="68" spans="1:24" ht="12.75">
      <c r="A68" s="305"/>
      <c r="B68" s="70" t="s">
        <v>214</v>
      </c>
      <c r="C68" s="129"/>
      <c r="D68" s="59">
        <v>2</v>
      </c>
      <c r="E68" s="398" t="s">
        <v>114</v>
      </c>
      <c r="F68" s="399"/>
      <c r="G68" s="142">
        <v>100</v>
      </c>
      <c r="H68" s="136"/>
      <c r="I68" s="61">
        <f>D68*G68</f>
        <v>200</v>
      </c>
      <c r="J68" s="61">
        <f>I68/D97</f>
        <v>172.80110592707794</v>
      </c>
      <c r="K68" s="62">
        <f>J68/D95</f>
        <v>9.094795048793577</v>
      </c>
      <c r="L68" s="85"/>
      <c r="M68" s="86"/>
      <c r="N68" s="87"/>
      <c r="O68" s="86"/>
      <c r="P68" s="86"/>
      <c r="Q68" s="86"/>
      <c r="R68" s="88"/>
      <c r="S68" s="280"/>
      <c r="T68" s="26"/>
      <c r="U68" s="156"/>
      <c r="V68" s="27"/>
      <c r="W68" s="27"/>
      <c r="X68" s="281"/>
    </row>
    <row r="69" spans="1:24" ht="12.75" customHeight="1">
      <c r="A69" s="310"/>
      <c r="B69" s="63" t="s">
        <v>216</v>
      </c>
      <c r="C69" s="130"/>
      <c r="D69" s="155"/>
      <c r="E69" s="153"/>
      <c r="F69" s="154"/>
      <c r="G69" s="132"/>
      <c r="H69" s="137"/>
      <c r="I69" s="66"/>
      <c r="J69" s="67"/>
      <c r="K69" s="68"/>
      <c r="L69" s="89"/>
      <c r="M69" s="90"/>
      <c r="N69" s="91"/>
      <c r="O69" s="92"/>
      <c r="P69" s="92"/>
      <c r="Q69" s="92"/>
      <c r="R69" s="93"/>
      <c r="S69" s="297"/>
      <c r="T69" s="206"/>
      <c r="U69" s="205"/>
      <c r="V69" s="207"/>
      <c r="W69" s="207"/>
      <c r="X69" s="298"/>
    </row>
    <row r="70" spans="1:24" ht="12.75" customHeight="1">
      <c r="A70" s="304" t="s">
        <v>67</v>
      </c>
      <c r="B70" s="54" t="s">
        <v>110</v>
      </c>
      <c r="C70" s="128" t="s">
        <v>107</v>
      </c>
      <c r="D70" s="55">
        <v>5</v>
      </c>
      <c r="E70" s="148">
        <v>4</v>
      </c>
      <c r="F70" s="141" t="s">
        <v>104</v>
      </c>
      <c r="G70" s="146">
        <v>36.36</v>
      </c>
      <c r="H70" s="135"/>
      <c r="I70" s="318">
        <f>D70*G70</f>
        <v>181.8</v>
      </c>
      <c r="J70" s="318">
        <v>148.7</v>
      </c>
      <c r="K70" s="311">
        <f>J70/D95</f>
        <v>7.826315789473684</v>
      </c>
      <c r="L70" s="227">
        <v>11.77</v>
      </c>
      <c r="M70" s="232">
        <f>L70*3.7853</f>
        <v>44.552980999999996</v>
      </c>
      <c r="N70" s="229">
        <v>2.359</v>
      </c>
      <c r="O70" s="232">
        <f>Q70/M70</f>
        <v>0.5106280093805621</v>
      </c>
      <c r="P70" s="228">
        <f>L70*N70</f>
        <v>27.76543</v>
      </c>
      <c r="Q70" s="228">
        <v>22.75</v>
      </c>
      <c r="R70" s="230">
        <f>Q70/D95</f>
        <v>1.1973684210526316</v>
      </c>
      <c r="S70" s="195" t="s">
        <v>182</v>
      </c>
      <c r="T70" s="31">
        <v>2</v>
      </c>
      <c r="U70" s="222">
        <v>3</v>
      </c>
      <c r="V70" s="220">
        <f>T70*U70</f>
        <v>6</v>
      </c>
      <c r="W70" s="223">
        <f>V70/D97</f>
        <v>5.184033177812338</v>
      </c>
      <c r="X70" s="282">
        <f>W70/D95</f>
        <v>0.27284385146380724</v>
      </c>
    </row>
    <row r="71" spans="1:24" ht="12.75">
      <c r="A71" s="305"/>
      <c r="B71" s="58" t="s">
        <v>134</v>
      </c>
      <c r="C71" s="129" t="s">
        <v>108</v>
      </c>
      <c r="D71" s="59"/>
      <c r="E71" s="149"/>
      <c r="F71" s="142"/>
      <c r="G71" s="142"/>
      <c r="H71" s="136"/>
      <c r="I71" s="286"/>
      <c r="J71" s="286"/>
      <c r="K71" s="312"/>
      <c r="L71" s="98">
        <v>28.501</v>
      </c>
      <c r="M71" s="99">
        <f>L71*3.7853</f>
        <v>107.8848353</v>
      </c>
      <c r="N71" s="100">
        <v>2.359</v>
      </c>
      <c r="O71" s="99">
        <f>Q71/M71</f>
        <v>0.510451722402546</v>
      </c>
      <c r="P71" s="99">
        <f>L71*N71</f>
        <v>67.233859</v>
      </c>
      <c r="Q71" s="99">
        <v>55.07</v>
      </c>
      <c r="R71" s="101">
        <f>Q71/D95</f>
        <v>2.898421052631579</v>
      </c>
      <c r="S71" s="280" t="s">
        <v>170</v>
      </c>
      <c r="T71" s="26">
        <v>1</v>
      </c>
      <c r="U71" s="156">
        <v>9</v>
      </c>
      <c r="V71" s="27">
        <f>T71*U71</f>
        <v>9</v>
      </c>
      <c r="W71" s="27">
        <v>7.37</v>
      </c>
      <c r="X71" s="281">
        <f>W71/19</f>
        <v>0.3878947368421053</v>
      </c>
    </row>
    <row r="72" spans="1:24" ht="12.75">
      <c r="A72" s="305"/>
      <c r="B72" s="58" t="s">
        <v>111</v>
      </c>
      <c r="C72" s="129" t="s">
        <v>109</v>
      </c>
      <c r="D72" s="59"/>
      <c r="E72" s="149"/>
      <c r="F72" s="142"/>
      <c r="G72" s="142"/>
      <c r="H72" s="136"/>
      <c r="I72" s="286"/>
      <c r="J72" s="286"/>
      <c r="K72" s="312"/>
      <c r="L72" s="85"/>
      <c r="M72" s="86"/>
      <c r="N72" s="87"/>
      <c r="O72" s="86"/>
      <c r="P72" s="86"/>
      <c r="Q72" s="86"/>
      <c r="R72" s="88"/>
      <c r="S72" s="280" t="s">
        <v>171</v>
      </c>
      <c r="T72" s="26">
        <v>2</v>
      </c>
      <c r="U72" s="156">
        <v>4</v>
      </c>
      <c r="V72" s="27">
        <f>T72*U72</f>
        <v>8</v>
      </c>
      <c r="W72" s="27">
        <v>6.56</v>
      </c>
      <c r="X72" s="281">
        <f>W72/D95</f>
        <v>0.3452631578947368</v>
      </c>
    </row>
    <row r="73" spans="1:24" ht="12.75">
      <c r="A73" s="310"/>
      <c r="B73" s="63" t="s">
        <v>121</v>
      </c>
      <c r="C73" s="130"/>
      <c r="D73" s="64"/>
      <c r="E73" s="150"/>
      <c r="F73" s="132"/>
      <c r="G73" s="132"/>
      <c r="H73" s="137"/>
      <c r="I73" s="287"/>
      <c r="J73" s="288"/>
      <c r="K73" s="313"/>
      <c r="L73" s="89"/>
      <c r="M73" s="90"/>
      <c r="N73" s="91"/>
      <c r="O73" s="92"/>
      <c r="P73" s="92"/>
      <c r="Q73" s="92"/>
      <c r="R73" s="93"/>
      <c r="S73" s="289"/>
      <c r="T73" s="29"/>
      <c r="U73" s="28"/>
      <c r="V73" s="30"/>
      <c r="W73" s="30"/>
      <c r="X73" s="290"/>
    </row>
    <row r="74" spans="1:24" ht="12.75">
      <c r="A74" s="304" t="s">
        <v>68</v>
      </c>
      <c r="B74" s="54" t="s">
        <v>74</v>
      </c>
      <c r="C74" s="128" t="s">
        <v>100</v>
      </c>
      <c r="D74" s="55">
        <v>4</v>
      </c>
      <c r="E74" s="148">
        <v>4</v>
      </c>
      <c r="F74" s="141" t="s">
        <v>104</v>
      </c>
      <c r="G74" s="141"/>
      <c r="H74" s="135">
        <v>8</v>
      </c>
      <c r="I74" s="176"/>
      <c r="J74" s="56">
        <f>D74*E74*H74+D75*E75*H75</f>
        <v>161</v>
      </c>
      <c r="K74" s="57">
        <f>J74/D95</f>
        <v>8.473684210526315</v>
      </c>
      <c r="L74" s="227">
        <v>6.468</v>
      </c>
      <c r="M74" s="232">
        <f>L74*3.7853</f>
        <v>24.4833204</v>
      </c>
      <c r="N74" s="229">
        <v>2.319</v>
      </c>
      <c r="O74" s="232">
        <f>Q74/M74</f>
        <v>0.5011575145665291</v>
      </c>
      <c r="P74" s="228">
        <f>L74*N74</f>
        <v>14.999291999999999</v>
      </c>
      <c r="Q74" s="228">
        <v>12.27</v>
      </c>
      <c r="R74" s="230">
        <f>Q74/D95</f>
        <v>0.6457894736842105</v>
      </c>
      <c r="S74" s="195" t="s">
        <v>86</v>
      </c>
      <c r="T74" s="31">
        <v>19</v>
      </c>
      <c r="U74" s="157">
        <v>53.89</v>
      </c>
      <c r="V74" s="32">
        <v>1023.82</v>
      </c>
      <c r="W74" s="32">
        <v>837.31</v>
      </c>
      <c r="X74" s="285">
        <f>W74/D95</f>
        <v>44.06894736842105</v>
      </c>
    </row>
    <row r="75" spans="1:24" ht="12.75">
      <c r="A75" s="305"/>
      <c r="B75" s="58" t="s">
        <v>124</v>
      </c>
      <c r="C75" s="129" t="s">
        <v>101</v>
      </c>
      <c r="D75" s="59">
        <v>1</v>
      </c>
      <c r="E75" s="149">
        <v>3</v>
      </c>
      <c r="F75" s="142" t="s">
        <v>104</v>
      </c>
      <c r="G75" s="142"/>
      <c r="H75" s="136">
        <v>11</v>
      </c>
      <c r="I75" s="177"/>
      <c r="J75" s="61"/>
      <c r="K75" s="62"/>
      <c r="L75" s="98"/>
      <c r="M75" s="99"/>
      <c r="N75" s="100"/>
      <c r="O75" s="99"/>
      <c r="P75" s="99"/>
      <c r="Q75" s="99"/>
      <c r="R75" s="101"/>
      <c r="S75" s="280" t="s">
        <v>173</v>
      </c>
      <c r="T75" s="26">
        <v>2</v>
      </c>
      <c r="U75" s="219">
        <v>7</v>
      </c>
      <c r="V75" s="220">
        <f>T75*U75</f>
        <v>14</v>
      </c>
      <c r="W75" s="220">
        <f>V75/D97</f>
        <v>12.096077414895456</v>
      </c>
      <c r="X75" s="282">
        <f>W75/D95</f>
        <v>0.6366356534155503</v>
      </c>
    </row>
    <row r="76" spans="1:24" ht="12.75">
      <c r="A76" s="305"/>
      <c r="B76" s="58" t="s">
        <v>72</v>
      </c>
      <c r="C76" s="129"/>
      <c r="D76" s="59"/>
      <c r="E76" s="149"/>
      <c r="F76" s="142"/>
      <c r="G76" s="142"/>
      <c r="H76" s="139"/>
      <c r="I76" s="177"/>
      <c r="J76" s="61"/>
      <c r="K76" s="62"/>
      <c r="L76" s="98"/>
      <c r="M76" s="99"/>
      <c r="N76" s="100"/>
      <c r="O76" s="99"/>
      <c r="P76" s="99"/>
      <c r="Q76" s="99"/>
      <c r="R76" s="101"/>
      <c r="S76" s="280" t="s">
        <v>174</v>
      </c>
      <c r="T76" s="26">
        <v>1</v>
      </c>
      <c r="U76" s="219">
        <v>1</v>
      </c>
      <c r="V76" s="220">
        <f>T76*U76</f>
        <v>1</v>
      </c>
      <c r="W76" s="220">
        <f>V76/D97</f>
        <v>0.8640055296353897</v>
      </c>
      <c r="X76" s="282">
        <f>W76/D95</f>
        <v>0.04547397524396788</v>
      </c>
    </row>
    <row r="77" spans="1:24" ht="12.75">
      <c r="A77" s="306"/>
      <c r="B77" s="167" t="s">
        <v>138</v>
      </c>
      <c r="C77" s="168"/>
      <c r="D77" s="237">
        <v>5</v>
      </c>
      <c r="E77" s="395" t="s">
        <v>156</v>
      </c>
      <c r="F77" s="396"/>
      <c r="G77" s="238">
        <v>2.83</v>
      </c>
      <c r="H77" s="239"/>
      <c r="I77" s="69">
        <f>D77*G77</f>
        <v>14.15</v>
      </c>
      <c r="J77" s="61">
        <v>11.5</v>
      </c>
      <c r="K77" s="62">
        <f>J77/D95</f>
        <v>0.6052631578947368</v>
      </c>
      <c r="L77" s="197"/>
      <c r="M77" s="99"/>
      <c r="N77" s="198"/>
      <c r="O77" s="199"/>
      <c r="P77" s="199"/>
      <c r="Q77" s="199"/>
      <c r="R77" s="212"/>
      <c r="S77" s="283"/>
      <c r="T77" s="193"/>
      <c r="U77" s="192"/>
      <c r="V77" s="158"/>
      <c r="W77" s="158"/>
      <c r="X77" s="281"/>
    </row>
    <row r="78" spans="1:24" ht="12.75">
      <c r="A78" s="304" t="s">
        <v>69</v>
      </c>
      <c r="B78" s="54" t="s">
        <v>74</v>
      </c>
      <c r="C78" s="128" t="s">
        <v>100</v>
      </c>
      <c r="D78" s="55">
        <v>4</v>
      </c>
      <c r="E78" s="148">
        <v>4</v>
      </c>
      <c r="F78" s="141" t="s">
        <v>104</v>
      </c>
      <c r="G78" s="141"/>
      <c r="H78" s="135">
        <v>8</v>
      </c>
      <c r="I78" s="56"/>
      <c r="J78" s="56">
        <f>D78*E78*H78+D79*E79*H79</f>
        <v>161</v>
      </c>
      <c r="K78" s="57">
        <f>J78/D95</f>
        <v>8.473684210526315</v>
      </c>
      <c r="L78" s="227">
        <v>4.432</v>
      </c>
      <c r="M78" s="228">
        <f>L78*3.7853</f>
        <v>16.7764496</v>
      </c>
      <c r="N78" s="229">
        <v>2.259</v>
      </c>
      <c r="O78" s="228">
        <f>Q78/M78</f>
        <v>0.48699219410524147</v>
      </c>
      <c r="P78" s="228">
        <f>L78*N78</f>
        <v>10.011888</v>
      </c>
      <c r="Q78" s="228">
        <v>8.17</v>
      </c>
      <c r="R78" s="230">
        <f>Q78/D95</f>
        <v>0.43</v>
      </c>
      <c r="S78" s="195" t="s">
        <v>87</v>
      </c>
      <c r="T78" s="31">
        <v>19</v>
      </c>
      <c r="U78" s="157">
        <v>29.29</v>
      </c>
      <c r="V78" s="32">
        <f>T78*U78</f>
        <v>556.51</v>
      </c>
      <c r="W78" s="32">
        <v>455.13</v>
      </c>
      <c r="X78" s="285">
        <f>W78/D95</f>
        <v>23.95421052631579</v>
      </c>
    </row>
    <row r="79" spans="1:24" ht="12.75">
      <c r="A79" s="305"/>
      <c r="B79" s="58" t="s">
        <v>124</v>
      </c>
      <c r="C79" s="129" t="s">
        <v>101</v>
      </c>
      <c r="D79" s="59">
        <v>1</v>
      </c>
      <c r="E79" s="149">
        <v>3</v>
      </c>
      <c r="F79" s="142" t="s">
        <v>104</v>
      </c>
      <c r="G79" s="142"/>
      <c r="H79" s="136">
        <v>11</v>
      </c>
      <c r="I79" s="61"/>
      <c r="J79" s="61"/>
      <c r="K79" s="62"/>
      <c r="L79" s="98">
        <v>4.28</v>
      </c>
      <c r="M79" s="99">
        <f>L79*3.7853</f>
        <v>16.201084</v>
      </c>
      <c r="N79" s="100">
        <v>2.339</v>
      </c>
      <c r="O79" s="99">
        <f>Q79/M79</f>
        <v>0.5042872439893528</v>
      </c>
      <c r="P79" s="99">
        <f>L79*N79</f>
        <v>10.01092</v>
      </c>
      <c r="Q79" s="99">
        <v>8.17</v>
      </c>
      <c r="R79" s="101">
        <f>Q79/D95</f>
        <v>0.43</v>
      </c>
      <c r="S79" s="280" t="s">
        <v>175</v>
      </c>
      <c r="T79" s="26">
        <v>2</v>
      </c>
      <c r="U79" s="219">
        <v>7</v>
      </c>
      <c r="V79" s="220">
        <f>T79*U79</f>
        <v>14</v>
      </c>
      <c r="W79" s="220">
        <f>V79/D97</f>
        <v>12.096077414895456</v>
      </c>
      <c r="X79" s="282">
        <f>W79/D95</f>
        <v>0.6366356534155503</v>
      </c>
    </row>
    <row r="80" spans="1:24" ht="12.75">
      <c r="A80" s="305"/>
      <c r="B80" s="58" t="s">
        <v>72</v>
      </c>
      <c r="C80" s="129"/>
      <c r="D80" s="59"/>
      <c r="E80" s="149"/>
      <c r="F80" s="142"/>
      <c r="G80" s="142"/>
      <c r="H80" s="136"/>
      <c r="I80" s="61"/>
      <c r="J80" s="61"/>
      <c r="K80" s="62"/>
      <c r="L80" s="85"/>
      <c r="M80" s="86"/>
      <c r="N80" s="87"/>
      <c r="O80" s="86"/>
      <c r="P80" s="86"/>
      <c r="Q80" s="86"/>
      <c r="R80" s="88"/>
      <c r="S80" s="225" t="s">
        <v>176</v>
      </c>
      <c r="T80" s="226">
        <v>1</v>
      </c>
      <c r="U80" s="220">
        <v>5</v>
      </c>
      <c r="V80" s="220">
        <f>T80*U80</f>
        <v>5</v>
      </c>
      <c r="W80" s="220">
        <f>V80/D97</f>
        <v>4.320027648176948</v>
      </c>
      <c r="X80" s="282">
        <f>W80/D95</f>
        <v>0.22736987621983937</v>
      </c>
    </row>
    <row r="81" spans="1:24" ht="12.75">
      <c r="A81" s="305"/>
      <c r="B81" s="167" t="s">
        <v>138</v>
      </c>
      <c r="C81" s="168"/>
      <c r="D81" s="237">
        <v>5</v>
      </c>
      <c r="E81" s="402" t="s">
        <v>156</v>
      </c>
      <c r="F81" s="403"/>
      <c r="G81" s="238">
        <v>2.83</v>
      </c>
      <c r="H81" s="239"/>
      <c r="I81" s="69">
        <f>D81*G81</f>
        <v>14.15</v>
      </c>
      <c r="J81" s="61">
        <v>11.5</v>
      </c>
      <c r="K81" s="62">
        <f>J81/D95</f>
        <v>0.6052631578947368</v>
      </c>
      <c r="L81" s="85"/>
      <c r="M81" s="86"/>
      <c r="N81" s="87"/>
      <c r="O81" s="86"/>
      <c r="P81" s="86"/>
      <c r="Q81" s="86"/>
      <c r="R81" s="88"/>
      <c r="S81" s="280" t="s">
        <v>177</v>
      </c>
      <c r="T81" s="26">
        <v>4</v>
      </c>
      <c r="U81" s="219">
        <v>7.75</v>
      </c>
      <c r="V81" s="220">
        <f>T81*U81</f>
        <v>31</v>
      </c>
      <c r="W81" s="220">
        <f>V81/D97</f>
        <v>26.78417141869708</v>
      </c>
      <c r="X81" s="282">
        <f>W81/D95</f>
        <v>1.4096932325630043</v>
      </c>
    </row>
    <row r="82" spans="1:24" ht="12.75">
      <c r="A82" s="401"/>
      <c r="B82" s="167"/>
      <c r="C82" s="168"/>
      <c r="D82" s="213"/>
      <c r="E82" s="196"/>
      <c r="F82" s="215"/>
      <c r="G82" s="214"/>
      <c r="H82" s="210"/>
      <c r="I82" s="211"/>
      <c r="J82" s="177"/>
      <c r="K82" s="208"/>
      <c r="L82" s="85"/>
      <c r="M82" s="86"/>
      <c r="N82" s="87"/>
      <c r="O82" s="86"/>
      <c r="P82" s="86"/>
      <c r="Q82" s="86"/>
      <c r="R82" s="88"/>
      <c r="S82" s="280" t="s">
        <v>178</v>
      </c>
      <c r="T82" s="26">
        <v>15</v>
      </c>
      <c r="U82" s="219">
        <v>6</v>
      </c>
      <c r="V82" s="220">
        <f>T82*U82</f>
        <v>90</v>
      </c>
      <c r="W82" s="220">
        <f>V82/D97</f>
        <v>77.76049766718508</v>
      </c>
      <c r="X82" s="282">
        <f>W82/D95</f>
        <v>4.09265777195711</v>
      </c>
    </row>
    <row r="83" spans="1:24" ht="12.75">
      <c r="A83" s="304" t="s">
        <v>70</v>
      </c>
      <c r="B83" s="54"/>
      <c r="C83" s="128"/>
      <c r="D83" s="55"/>
      <c r="E83" s="148"/>
      <c r="F83" s="141"/>
      <c r="G83" s="141"/>
      <c r="H83" s="56"/>
      <c r="I83" s="318"/>
      <c r="J83" s="318"/>
      <c r="K83" s="311"/>
      <c r="L83" s="227">
        <v>2.401</v>
      </c>
      <c r="M83" s="228">
        <f>L83*3.7853</f>
        <v>9.0885053</v>
      </c>
      <c r="N83" s="229">
        <v>2.499</v>
      </c>
      <c r="O83" s="228">
        <f>Q83/M83</f>
        <v>0.5391425584578798</v>
      </c>
      <c r="P83" s="228">
        <f>L83*N83</f>
        <v>6.000099</v>
      </c>
      <c r="Q83" s="228">
        <v>4.9</v>
      </c>
      <c r="R83" s="230">
        <f>Q83/D95</f>
        <v>0.2578947368421053</v>
      </c>
      <c r="S83" s="195"/>
      <c r="T83" s="31"/>
      <c r="U83" s="157"/>
      <c r="V83" s="32"/>
      <c r="W83" s="32"/>
      <c r="X83" s="285"/>
    </row>
    <row r="84" spans="1:24" ht="12.75">
      <c r="A84" s="305"/>
      <c r="B84" s="58"/>
      <c r="C84" s="129"/>
      <c r="D84" s="59"/>
      <c r="E84" s="149"/>
      <c r="F84" s="142"/>
      <c r="G84" s="142"/>
      <c r="H84" s="60"/>
      <c r="I84" s="286"/>
      <c r="J84" s="286"/>
      <c r="K84" s="312"/>
      <c r="L84" s="98"/>
      <c r="M84" s="99"/>
      <c r="N84" s="100"/>
      <c r="O84" s="99"/>
      <c r="P84" s="216"/>
      <c r="Q84" s="216"/>
      <c r="R84" s="217"/>
      <c r="S84" s="280"/>
      <c r="T84" s="26"/>
      <c r="U84" s="156"/>
      <c r="V84" s="27"/>
      <c r="W84" s="27"/>
      <c r="X84" s="281"/>
    </row>
    <row r="85" spans="1:24" ht="12.75">
      <c r="A85" s="305"/>
      <c r="B85" s="58"/>
      <c r="C85" s="129"/>
      <c r="D85" s="59"/>
      <c r="E85" s="149"/>
      <c r="F85" s="142"/>
      <c r="G85" s="142"/>
      <c r="H85" s="60"/>
      <c r="I85" s="286"/>
      <c r="J85" s="286"/>
      <c r="K85" s="312"/>
      <c r="L85" s="98"/>
      <c r="M85" s="99"/>
      <c r="N85" s="100"/>
      <c r="O85" s="99"/>
      <c r="P85" s="99"/>
      <c r="Q85" s="99"/>
      <c r="R85" s="101"/>
      <c r="S85" s="280"/>
      <c r="T85" s="26"/>
      <c r="U85" s="156"/>
      <c r="V85" s="27"/>
      <c r="W85" s="27"/>
      <c r="X85" s="281"/>
    </row>
    <row r="86" spans="1:24" ht="12.75">
      <c r="A86" s="310"/>
      <c r="B86" s="63"/>
      <c r="C86" s="130"/>
      <c r="D86" s="64"/>
      <c r="E86" s="150"/>
      <c r="F86" s="132"/>
      <c r="G86" s="132"/>
      <c r="H86" s="65"/>
      <c r="I86" s="287"/>
      <c r="J86" s="288"/>
      <c r="K86" s="313"/>
      <c r="L86" s="102"/>
      <c r="M86" s="103"/>
      <c r="N86" s="104"/>
      <c r="O86" s="105"/>
      <c r="P86" s="105"/>
      <c r="Q86" s="105"/>
      <c r="R86" s="209"/>
      <c r="S86" s="289"/>
      <c r="T86" s="29"/>
      <c r="U86" s="28"/>
      <c r="V86" s="30"/>
      <c r="W86" s="30"/>
      <c r="X86" s="290"/>
    </row>
    <row r="87" spans="1:24" ht="14.25">
      <c r="A87" s="404" t="s">
        <v>71</v>
      </c>
      <c r="B87" s="54"/>
      <c r="C87" s="128"/>
      <c r="D87" s="55"/>
      <c r="E87" s="148"/>
      <c r="F87" s="141"/>
      <c r="G87" s="141"/>
      <c r="H87" s="56"/>
      <c r="I87" s="318"/>
      <c r="J87" s="318"/>
      <c r="K87" s="311"/>
      <c r="L87" s="81"/>
      <c r="M87" s="82"/>
      <c r="N87" s="83"/>
      <c r="O87" s="82"/>
      <c r="P87" s="82"/>
      <c r="Q87" s="82"/>
      <c r="R87" s="84"/>
      <c r="S87" s="195" t="s">
        <v>88</v>
      </c>
      <c r="T87" s="31">
        <v>19</v>
      </c>
      <c r="U87" s="157"/>
      <c r="V87" s="32"/>
      <c r="W87" s="32">
        <v>0</v>
      </c>
      <c r="X87" s="285">
        <v>0</v>
      </c>
    </row>
    <row r="88" spans="1:24" ht="12.75">
      <c r="A88" s="404"/>
      <c r="B88" s="58"/>
      <c r="C88" s="129"/>
      <c r="D88" s="59"/>
      <c r="E88" s="149"/>
      <c r="F88" s="142"/>
      <c r="G88" s="142"/>
      <c r="H88" s="60"/>
      <c r="I88" s="286"/>
      <c r="J88" s="286"/>
      <c r="K88" s="312"/>
      <c r="L88" s="85"/>
      <c r="M88" s="86"/>
      <c r="N88" s="87"/>
      <c r="O88" s="86"/>
      <c r="P88" s="86"/>
      <c r="Q88" s="86"/>
      <c r="R88" s="101"/>
      <c r="S88" s="280"/>
      <c r="T88" s="26"/>
      <c r="U88" s="156"/>
      <c r="V88" s="27"/>
      <c r="W88" s="27"/>
      <c r="X88" s="281"/>
    </row>
    <row r="89" spans="1:24" ht="12.75">
      <c r="A89" s="404"/>
      <c r="B89" s="58"/>
      <c r="C89" s="129"/>
      <c r="D89" s="59"/>
      <c r="E89" s="149"/>
      <c r="F89" s="142"/>
      <c r="G89" s="142"/>
      <c r="H89" s="60"/>
      <c r="I89" s="286"/>
      <c r="J89" s="286"/>
      <c r="K89" s="312"/>
      <c r="L89" s="85"/>
      <c r="M89" s="86"/>
      <c r="N89" s="87"/>
      <c r="O89" s="86"/>
      <c r="P89" s="86"/>
      <c r="Q89" s="86"/>
      <c r="R89" s="88"/>
      <c r="S89" s="280"/>
      <c r="T89" s="26"/>
      <c r="U89" s="25"/>
      <c r="V89" s="27"/>
      <c r="W89" s="27"/>
      <c r="X89" s="281"/>
    </row>
    <row r="90" spans="1:24" ht="12.75">
      <c r="A90" s="405"/>
      <c r="B90" s="167"/>
      <c r="C90" s="168"/>
      <c r="D90" s="185"/>
      <c r="E90" s="186"/>
      <c r="F90" s="133"/>
      <c r="G90" s="133"/>
      <c r="H90" s="240"/>
      <c r="I90" s="287"/>
      <c r="J90" s="288"/>
      <c r="K90" s="313"/>
      <c r="L90" s="188"/>
      <c r="M90" s="86"/>
      <c r="N90" s="189"/>
      <c r="O90" s="92"/>
      <c r="P90" s="92"/>
      <c r="Q90" s="190"/>
      <c r="R90" s="191"/>
      <c r="S90" s="283"/>
      <c r="T90" s="193"/>
      <c r="U90" s="192"/>
      <c r="V90" s="158"/>
      <c r="W90" s="158"/>
      <c r="X90" s="281"/>
    </row>
    <row r="91" spans="1:24" ht="12.75">
      <c r="A91" s="308" t="s">
        <v>249</v>
      </c>
      <c r="B91" s="242"/>
      <c r="C91" s="243"/>
      <c r="D91" s="244"/>
      <c r="E91" s="246"/>
      <c r="F91" s="247"/>
      <c r="G91" s="244"/>
      <c r="H91" s="241"/>
      <c r="I91" s="69"/>
      <c r="J91" s="61"/>
      <c r="K91" s="62"/>
      <c r="L91" s="248"/>
      <c r="M91" s="82"/>
      <c r="N91" s="249"/>
      <c r="O91" s="190"/>
      <c r="P91" s="190"/>
      <c r="Q91" s="251"/>
      <c r="R91" s="255"/>
      <c r="S91" s="299" t="s">
        <v>250</v>
      </c>
      <c r="T91" s="257">
        <v>1</v>
      </c>
      <c r="U91" s="256"/>
      <c r="V91" s="258"/>
      <c r="W91" s="258">
        <v>95</v>
      </c>
      <c r="X91" s="285">
        <f>W91/D95</f>
        <v>5</v>
      </c>
    </row>
    <row r="92" spans="1:24" ht="13.5" thickBot="1">
      <c r="A92" s="400"/>
      <c r="B92" s="71"/>
      <c r="C92" s="245"/>
      <c r="D92" s="72"/>
      <c r="E92" s="152"/>
      <c r="F92" s="144"/>
      <c r="G92" s="72"/>
      <c r="H92" s="73"/>
      <c r="I92" s="69"/>
      <c r="J92" s="61"/>
      <c r="K92" s="62"/>
      <c r="L92" s="106"/>
      <c r="M92" s="250"/>
      <c r="N92" s="107"/>
      <c r="O92" s="190"/>
      <c r="P92" s="190"/>
      <c r="Q92" s="108"/>
      <c r="R92" s="259"/>
      <c r="S92" s="300" t="s">
        <v>251</v>
      </c>
      <c r="T92" s="41">
        <v>1</v>
      </c>
      <c r="U92" s="40"/>
      <c r="V92" s="42"/>
      <c r="W92" s="42">
        <v>36</v>
      </c>
      <c r="X92" s="301">
        <f>W92/D95</f>
        <v>1.894736842105263</v>
      </c>
    </row>
    <row r="93" spans="1:24" ht="14.25" customHeight="1">
      <c r="A93" s="7" t="s">
        <v>19</v>
      </c>
      <c r="B93" s="314"/>
      <c r="C93" s="315"/>
      <c r="D93" s="315"/>
      <c r="E93" s="315"/>
      <c r="F93" s="315"/>
      <c r="G93" s="74"/>
      <c r="H93" s="75"/>
      <c r="I93" s="76"/>
      <c r="J93" s="76">
        <f>SUM(J5:J90)</f>
        <v>4857.261105927077</v>
      </c>
      <c r="K93" s="77">
        <f>SUM(K5:K90)</f>
        <v>255.64532136458308</v>
      </c>
      <c r="L93" s="109">
        <f>SUM(L5:L90)</f>
        <v>308.447</v>
      </c>
      <c r="M93" s="110">
        <f>SUM(M5:M90)</f>
        <v>1167.5644291</v>
      </c>
      <c r="N93" s="111"/>
      <c r="O93" s="111"/>
      <c r="P93" s="110">
        <f>SUM(P5:P90)</f>
        <v>729.1610329999999</v>
      </c>
      <c r="Q93" s="110">
        <f>SUM(Q4:Q90)</f>
        <v>603.1499999999999</v>
      </c>
      <c r="R93" s="112">
        <f>SUM(R17:R90)</f>
        <v>31.74473684210526</v>
      </c>
      <c r="S93" s="49" t="s">
        <v>96</v>
      </c>
      <c r="T93" s="44"/>
      <c r="U93" s="45"/>
      <c r="V93" s="50">
        <f>SUM(V12:V90)</f>
        <v>5155.820000000001</v>
      </c>
      <c r="W93" s="50">
        <f>SUM(W12:W90)</f>
        <v>4288.331705546915</v>
      </c>
      <c r="X93" s="302">
        <f>SUM(X12:X92)</f>
        <v>232.59640555510083</v>
      </c>
    </row>
    <row r="94" spans="1:24" ht="14.25" customHeight="1" thickBot="1">
      <c r="A94" s="8" t="s">
        <v>20</v>
      </c>
      <c r="B94" s="316"/>
      <c r="C94" s="317"/>
      <c r="D94" s="317"/>
      <c r="E94" s="317"/>
      <c r="F94" s="317"/>
      <c r="G94" s="78"/>
      <c r="H94" s="79"/>
      <c r="I94" s="79"/>
      <c r="J94" s="79" t="s">
        <v>21</v>
      </c>
      <c r="K94" s="80" t="s">
        <v>21</v>
      </c>
      <c r="L94" s="113" t="s">
        <v>23</v>
      </c>
      <c r="M94" s="114" t="s">
        <v>24</v>
      </c>
      <c r="N94" s="114"/>
      <c r="O94" s="114"/>
      <c r="P94" s="114" t="s">
        <v>22</v>
      </c>
      <c r="Q94" s="114" t="s">
        <v>21</v>
      </c>
      <c r="R94" s="115" t="s">
        <v>21</v>
      </c>
      <c r="S94" s="46"/>
      <c r="T94" s="47"/>
      <c r="U94" s="48"/>
      <c r="V94" s="51" t="s">
        <v>22</v>
      </c>
      <c r="W94" s="51" t="s">
        <v>21</v>
      </c>
      <c r="X94" s="303" t="s">
        <v>21</v>
      </c>
    </row>
    <row r="95" spans="1:24" ht="20.25" customHeight="1" thickTop="1">
      <c r="A95" s="5"/>
      <c r="B95" s="11" t="s">
        <v>29</v>
      </c>
      <c r="C95" s="11"/>
      <c r="D95" s="12">
        <v>19</v>
      </c>
      <c r="E95" s="12"/>
      <c r="F95" s="5"/>
      <c r="G95" s="5"/>
      <c r="H95" s="4"/>
      <c r="I95" s="4"/>
      <c r="J95" s="4"/>
      <c r="K95" s="13">
        <f>J93/D95</f>
        <v>255.64532136458297</v>
      </c>
      <c r="L95" s="4"/>
      <c r="M95" s="4"/>
      <c r="N95" s="4"/>
      <c r="O95" s="4"/>
      <c r="P95" s="4"/>
      <c r="Q95" s="4"/>
      <c r="R95" s="13">
        <f>Q93/D95</f>
        <v>31.744736842105254</v>
      </c>
      <c r="S95" s="4"/>
      <c r="T95" s="366" t="s">
        <v>35</v>
      </c>
      <c r="U95" s="366"/>
      <c r="V95" s="367"/>
      <c r="W95" s="364">
        <f>SUM(X93,R93,K93,X9)</f>
        <v>1478.964358498631</v>
      </c>
      <c r="X95" s="365"/>
    </row>
    <row r="96" spans="19:24" ht="15.75" thickBot="1">
      <c r="S96" s="4"/>
      <c r="T96" s="4"/>
      <c r="U96" s="4"/>
      <c r="V96" s="4"/>
      <c r="W96" s="52"/>
      <c r="X96" s="53" t="s">
        <v>21</v>
      </c>
    </row>
    <row r="97" spans="2:24" ht="13.5" thickTop="1">
      <c r="B97" t="s">
        <v>91</v>
      </c>
      <c r="D97" s="3">
        <v>1.1574</v>
      </c>
      <c r="E97" s="3"/>
      <c r="F97" t="s">
        <v>181</v>
      </c>
      <c r="W97" s="6"/>
      <c r="X97" s="6"/>
    </row>
    <row r="98" spans="4:24" ht="12.75">
      <c r="D98" s="3"/>
      <c r="E98" s="3"/>
      <c r="W98" s="6"/>
      <c r="X98" s="6"/>
    </row>
    <row r="99" spans="4:22" ht="12.75">
      <c r="D99" s="3"/>
      <c r="E99" s="3"/>
      <c r="U99" s="17"/>
      <c r="V99" t="s">
        <v>13</v>
      </c>
    </row>
    <row r="100" spans="1:2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V100" t="s">
        <v>33</v>
      </c>
    </row>
    <row r="101" spans="1:22" ht="12.75">
      <c r="A101" s="2"/>
      <c r="B101" s="2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V101" t="s">
        <v>34</v>
      </c>
    </row>
  </sheetData>
  <mergeCells count="130">
    <mergeCell ref="A91:A92"/>
    <mergeCell ref="A78:A82"/>
    <mergeCell ref="E81:F81"/>
    <mergeCell ref="A87:A90"/>
    <mergeCell ref="A83:A86"/>
    <mergeCell ref="A45:A49"/>
    <mergeCell ref="D5:D6"/>
    <mergeCell ref="A74:A77"/>
    <mergeCell ref="E77:F77"/>
    <mergeCell ref="E5:E6"/>
    <mergeCell ref="A66:A69"/>
    <mergeCell ref="A70:A73"/>
    <mergeCell ref="A50:A53"/>
    <mergeCell ref="A54:A57"/>
    <mergeCell ref="E68:F68"/>
    <mergeCell ref="B9:B11"/>
    <mergeCell ref="H9:H11"/>
    <mergeCell ref="E9:E11"/>
    <mergeCell ref="Q9:Q11"/>
    <mergeCell ref="K9:K11"/>
    <mergeCell ref="L9:L11"/>
    <mergeCell ref="M9:M11"/>
    <mergeCell ref="N9:N11"/>
    <mergeCell ref="P9:P11"/>
    <mergeCell ref="O9:O11"/>
    <mergeCell ref="D9:D11"/>
    <mergeCell ref="F9:F11"/>
    <mergeCell ref="F5:F6"/>
    <mergeCell ref="N5:N6"/>
    <mergeCell ref="L5:L6"/>
    <mergeCell ref="J9:J11"/>
    <mergeCell ref="J5:J6"/>
    <mergeCell ref="H5:H6"/>
    <mergeCell ref="K5:K6"/>
    <mergeCell ref="R5:R6"/>
    <mergeCell ref="W95:X95"/>
    <mergeCell ref="T95:V95"/>
    <mergeCell ref="S4:X4"/>
    <mergeCell ref="K50:K53"/>
    <mergeCell ref="K37:K40"/>
    <mergeCell ref="K33:K36"/>
    <mergeCell ref="K41:K44"/>
    <mergeCell ref="K45:K48"/>
    <mergeCell ref="K62:K65"/>
    <mergeCell ref="A62:A65"/>
    <mergeCell ref="I62:I65"/>
    <mergeCell ref="J62:J65"/>
    <mergeCell ref="K54:K57"/>
    <mergeCell ref="A58:A61"/>
    <mergeCell ref="I58:I61"/>
    <mergeCell ref="I54:I57"/>
    <mergeCell ref="J54:J57"/>
    <mergeCell ref="J58:J61"/>
    <mergeCell ref="K58:K61"/>
    <mergeCell ref="I50:I53"/>
    <mergeCell ref="I45:I48"/>
    <mergeCell ref="J45:J48"/>
    <mergeCell ref="J50:J53"/>
    <mergeCell ref="A2:A3"/>
    <mergeCell ref="A41:A44"/>
    <mergeCell ref="I41:I44"/>
    <mergeCell ref="A5:A6"/>
    <mergeCell ref="B5:B6"/>
    <mergeCell ref="I5:I6"/>
    <mergeCell ref="A33:A36"/>
    <mergeCell ref="B2:B3"/>
    <mergeCell ref="D2:D3"/>
    <mergeCell ref="I9:I11"/>
    <mergeCell ref="J41:J44"/>
    <mergeCell ref="A37:A40"/>
    <mergeCell ref="I37:I40"/>
    <mergeCell ref="J37:J40"/>
    <mergeCell ref="I33:I36"/>
    <mergeCell ref="I12:I15"/>
    <mergeCell ref="J12:J15"/>
    <mergeCell ref="J21:J24"/>
    <mergeCell ref="I17:I20"/>
    <mergeCell ref="I21:I24"/>
    <mergeCell ref="J33:J36"/>
    <mergeCell ref="J17:J20"/>
    <mergeCell ref="B1:K1"/>
    <mergeCell ref="L1:R1"/>
    <mergeCell ref="I2:I3"/>
    <mergeCell ref="L2:L3"/>
    <mergeCell ref="N2:N3"/>
    <mergeCell ref="R2:R3"/>
    <mergeCell ref="H2:H3"/>
    <mergeCell ref="J2:J3"/>
    <mergeCell ref="E2:F3"/>
    <mergeCell ref="G2:G3"/>
    <mergeCell ref="W2:W3"/>
    <mergeCell ref="O2:O3"/>
    <mergeCell ref="Q2:Q3"/>
    <mergeCell ref="S1:X1"/>
    <mergeCell ref="X2:X3"/>
    <mergeCell ref="T2:T3"/>
    <mergeCell ref="V2:V3"/>
    <mergeCell ref="K17:K20"/>
    <mergeCell ref="K21:K24"/>
    <mergeCell ref="P2:P3"/>
    <mergeCell ref="M5:M6"/>
    <mergeCell ref="O5:O6"/>
    <mergeCell ref="P5:P6"/>
    <mergeCell ref="E28:F28"/>
    <mergeCell ref="E32:F32"/>
    <mergeCell ref="U2:U3"/>
    <mergeCell ref="S11:X11"/>
    <mergeCell ref="R9:R11"/>
    <mergeCell ref="Q5:Q6"/>
    <mergeCell ref="K2:K3"/>
    <mergeCell ref="K12:K15"/>
    <mergeCell ref="S2:S3"/>
    <mergeCell ref="M2:M3"/>
    <mergeCell ref="K87:K90"/>
    <mergeCell ref="B93:F94"/>
    <mergeCell ref="K83:K86"/>
    <mergeCell ref="K70:K73"/>
    <mergeCell ref="I70:I73"/>
    <mergeCell ref="J70:J73"/>
    <mergeCell ref="I87:I90"/>
    <mergeCell ref="J87:J90"/>
    <mergeCell ref="I83:I86"/>
    <mergeCell ref="J83:J86"/>
    <mergeCell ref="A12:A16"/>
    <mergeCell ref="A7:A8"/>
    <mergeCell ref="A29:A32"/>
    <mergeCell ref="A25:A28"/>
    <mergeCell ref="A17:A20"/>
    <mergeCell ref="A21:A24"/>
    <mergeCell ref="A9:A11"/>
  </mergeCell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135.8515625" style="0" customWidth="1"/>
  </cols>
  <sheetData>
    <row r="1" spans="1:2" ht="12.75">
      <c r="A1" s="9" t="s">
        <v>30</v>
      </c>
      <c r="B1" s="9" t="s">
        <v>31</v>
      </c>
    </row>
    <row r="2" spans="1:16" ht="12.75">
      <c r="A2" s="3">
        <v>1</v>
      </c>
      <c r="B2" s="3" t="s">
        <v>143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 t="s">
        <v>147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>
        <v>2</v>
      </c>
      <c r="B4" s="3" t="s">
        <v>148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 t="s">
        <v>149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>
        <v>3</v>
      </c>
      <c r="B6" s="3" t="s">
        <v>145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 t="s">
        <v>150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>
        <v>4</v>
      </c>
      <c r="B8" s="3" t="s">
        <v>79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F1"/>
    </sheetView>
  </sheetViews>
  <sheetFormatPr defaultColWidth="11.421875" defaultRowHeight="12.75"/>
  <cols>
    <col min="1" max="1" width="37.8515625" style="0" bestFit="1" customWidth="1"/>
    <col min="2" max="2" width="19.28125" style="0" bestFit="1" customWidth="1"/>
    <col min="3" max="3" width="17.7109375" style="0" customWidth="1"/>
    <col min="4" max="4" width="18.28125" style="0" bestFit="1" customWidth="1"/>
    <col min="5" max="5" width="15.421875" style="0" customWidth="1"/>
    <col min="6" max="6" width="27.421875" style="0" customWidth="1"/>
  </cols>
  <sheetData>
    <row r="1" spans="1:6" ht="12.75">
      <c r="A1" s="406" t="s">
        <v>39</v>
      </c>
      <c r="B1" s="406"/>
      <c r="C1" s="406"/>
      <c r="D1" s="406"/>
      <c r="E1" s="406"/>
      <c r="F1" s="406"/>
    </row>
    <row r="3" spans="1:6" ht="12.75">
      <c r="A3" t="s">
        <v>43</v>
      </c>
      <c r="B3" t="s">
        <v>194</v>
      </c>
      <c r="C3" t="s">
        <v>195</v>
      </c>
      <c r="D3" t="s">
        <v>199</v>
      </c>
      <c r="E3" s="16">
        <v>29.74</v>
      </c>
      <c r="F3" s="15" t="s">
        <v>200</v>
      </c>
    </row>
    <row r="4" spans="1:6" ht="12.75">
      <c r="A4" t="s">
        <v>40</v>
      </c>
      <c r="B4" t="s">
        <v>197</v>
      </c>
      <c r="C4" t="s">
        <v>198</v>
      </c>
      <c r="E4" s="16">
        <v>108</v>
      </c>
      <c r="F4" s="15" t="s">
        <v>201</v>
      </c>
    </row>
    <row r="5" spans="1:3" ht="12.75">
      <c r="A5" t="s">
        <v>41</v>
      </c>
      <c r="B5" t="s">
        <v>224</v>
      </c>
      <c r="C5" t="s">
        <v>225</v>
      </c>
    </row>
    <row r="6" spans="1:3" ht="12.75">
      <c r="A6" t="s">
        <v>42</v>
      </c>
      <c r="B6" t="s">
        <v>226</v>
      </c>
      <c r="C6" t="s">
        <v>202</v>
      </c>
    </row>
    <row r="8" spans="1:5" ht="12.75">
      <c r="A8" t="s">
        <v>36</v>
      </c>
      <c r="B8" t="s">
        <v>183</v>
      </c>
      <c r="C8" t="s">
        <v>184</v>
      </c>
      <c r="D8" t="s">
        <v>185</v>
      </c>
      <c r="E8" t="s">
        <v>223</v>
      </c>
    </row>
    <row r="9" spans="1:5" ht="12.75">
      <c r="A9" t="s">
        <v>37</v>
      </c>
      <c r="B9" t="s">
        <v>187</v>
      </c>
      <c r="C9" t="s">
        <v>188</v>
      </c>
      <c r="D9" t="s">
        <v>186</v>
      </c>
      <c r="E9" t="s">
        <v>38</v>
      </c>
    </row>
    <row r="10" spans="1:5" ht="12.75">
      <c r="A10" t="s">
        <v>44</v>
      </c>
      <c r="D10" t="s">
        <v>227</v>
      </c>
      <c r="E10" t="s">
        <v>228</v>
      </c>
    </row>
    <row r="11" spans="1:5" ht="12.75">
      <c r="A11" t="s">
        <v>189</v>
      </c>
      <c r="B11" t="s">
        <v>191</v>
      </c>
      <c r="C11" t="s">
        <v>192</v>
      </c>
      <c r="D11" t="s">
        <v>193</v>
      </c>
      <c r="E11" t="s">
        <v>221</v>
      </c>
    </row>
    <row r="12" spans="1:5" ht="12.75">
      <c r="A12" t="s">
        <v>190</v>
      </c>
      <c r="B12" t="s">
        <v>218</v>
      </c>
      <c r="C12" t="s">
        <v>219</v>
      </c>
      <c r="D12" t="s">
        <v>220</v>
      </c>
      <c r="E12" t="s">
        <v>222</v>
      </c>
    </row>
    <row r="13" spans="1:6" ht="12.75">
      <c r="A13" t="s">
        <v>229</v>
      </c>
      <c r="B13" t="s">
        <v>236</v>
      </c>
      <c r="C13" t="s">
        <v>237</v>
      </c>
      <c r="D13" t="s">
        <v>238</v>
      </c>
      <c r="E13" s="10" t="s">
        <v>239</v>
      </c>
      <c r="F13" t="s">
        <v>233</v>
      </c>
    </row>
    <row r="14" spans="1:6" ht="12.75">
      <c r="A14" t="s">
        <v>230</v>
      </c>
      <c r="B14" t="s">
        <v>234</v>
      </c>
      <c r="C14" t="s">
        <v>235</v>
      </c>
      <c r="D14" t="s">
        <v>240</v>
      </c>
      <c r="E14" s="10" t="s">
        <v>241</v>
      </c>
      <c r="F14" t="s">
        <v>242</v>
      </c>
    </row>
    <row r="15" spans="1:3" ht="12.75">
      <c r="A15" t="s">
        <v>231</v>
      </c>
      <c r="B15" t="s">
        <v>243</v>
      </c>
      <c r="C15" t="s">
        <v>245</v>
      </c>
    </row>
    <row r="16" spans="1:3" ht="12.75">
      <c r="A16" t="s">
        <v>232</v>
      </c>
      <c r="B16" t="s">
        <v>244</v>
      </c>
      <c r="C16" t="s">
        <v>246</v>
      </c>
    </row>
    <row r="18" spans="1:2" ht="12.75">
      <c r="A18" t="s">
        <v>213</v>
      </c>
      <c r="B18" t="s">
        <v>205</v>
      </c>
    </row>
    <row r="19" spans="1:3" ht="12.75">
      <c r="A19" t="s">
        <v>45</v>
      </c>
      <c r="B19" s="3">
        <v>3</v>
      </c>
      <c r="C19" s="14"/>
    </row>
    <row r="20" spans="1:3" ht="12.75">
      <c r="A20" t="s">
        <v>46</v>
      </c>
      <c r="B20" s="3">
        <v>1</v>
      </c>
      <c r="C20" s="14"/>
    </row>
    <row r="21" spans="1:3" ht="12.75">
      <c r="A21" t="s">
        <v>47</v>
      </c>
      <c r="B21" s="3">
        <v>4</v>
      </c>
      <c r="C21" s="14"/>
    </row>
    <row r="22" spans="1:3" ht="12.75">
      <c r="A22" t="s">
        <v>203</v>
      </c>
      <c r="B22" s="3">
        <v>2</v>
      </c>
      <c r="C22" s="14"/>
    </row>
    <row r="23" spans="1:3" ht="12.75">
      <c r="A23" t="s">
        <v>48</v>
      </c>
      <c r="B23" s="3">
        <v>1</v>
      </c>
      <c r="C23" s="14"/>
    </row>
    <row r="24" spans="1:3" ht="12.75">
      <c r="A24" t="s">
        <v>49</v>
      </c>
      <c r="B24" s="3">
        <v>2</v>
      </c>
      <c r="C24" s="14"/>
    </row>
    <row r="25" spans="1:3" ht="12.75">
      <c r="A25" t="s">
        <v>50</v>
      </c>
      <c r="B25" s="3">
        <v>1</v>
      </c>
      <c r="C25" s="14"/>
    </row>
    <row r="26" spans="1:3" ht="12.75">
      <c r="A26" t="s">
        <v>210</v>
      </c>
      <c r="B26" s="3">
        <v>1</v>
      </c>
      <c r="C26" s="14"/>
    </row>
    <row r="27" spans="1:3" ht="12.75">
      <c r="A27" t="s">
        <v>204</v>
      </c>
      <c r="B27" s="3">
        <v>3</v>
      </c>
      <c r="C27" s="14"/>
    </row>
    <row r="28" spans="1:3" ht="12.75">
      <c r="A28" t="s">
        <v>208</v>
      </c>
      <c r="B28" s="3">
        <v>1</v>
      </c>
      <c r="C28" s="14"/>
    </row>
    <row r="29" spans="1:3" ht="12.75">
      <c r="A29" t="s">
        <v>209</v>
      </c>
      <c r="B29" s="3">
        <v>1</v>
      </c>
      <c r="C29" s="14"/>
    </row>
    <row r="30" spans="1:3" ht="12.75">
      <c r="A30" t="s">
        <v>211</v>
      </c>
      <c r="B30" s="3">
        <v>1</v>
      </c>
      <c r="C30" s="14"/>
    </row>
    <row r="31" spans="1:3" ht="12.75">
      <c r="A31" t="s">
        <v>212</v>
      </c>
      <c r="B31" s="3">
        <v>1</v>
      </c>
      <c r="C31" s="14"/>
    </row>
    <row r="33" ht="12.75">
      <c r="A33" t="s">
        <v>206</v>
      </c>
    </row>
    <row r="34" ht="12.75">
      <c r="A34" t="s">
        <v>207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J1"/>
    </sheetView>
  </sheetViews>
  <sheetFormatPr defaultColWidth="11.421875" defaultRowHeight="12.75"/>
  <cols>
    <col min="1" max="2" width="10.140625" style="0" customWidth="1"/>
    <col min="3" max="3" width="9.8515625" style="0" bestFit="1" customWidth="1"/>
    <col min="4" max="4" width="14.8515625" style="0" customWidth="1"/>
  </cols>
  <sheetData>
    <row r="1" spans="1:10" ht="12.75">
      <c r="A1" s="407" t="s">
        <v>52</v>
      </c>
      <c r="B1" s="407"/>
      <c r="C1" s="407"/>
      <c r="D1" s="407"/>
      <c r="E1" s="407"/>
      <c r="F1" s="407"/>
      <c r="G1" s="407"/>
      <c r="H1" s="407"/>
      <c r="I1" s="407"/>
      <c r="J1" s="407"/>
    </row>
    <row r="5" spans="1:6" ht="12.75">
      <c r="A5" t="s">
        <v>51</v>
      </c>
      <c r="B5" t="s">
        <v>16</v>
      </c>
      <c r="C5" t="s">
        <v>17</v>
      </c>
      <c r="D5" t="s">
        <v>4</v>
      </c>
      <c r="E5" t="s">
        <v>18</v>
      </c>
      <c r="F5" t="s">
        <v>247</v>
      </c>
    </row>
    <row r="6" spans="1:6" ht="12.75">
      <c r="A6" s="14">
        <v>828.32</v>
      </c>
      <c r="B6" s="14">
        <v>97.62</v>
      </c>
      <c r="C6" s="14">
        <v>31.74</v>
      </c>
      <c r="D6" s="14">
        <v>255.65</v>
      </c>
      <c r="E6" s="14">
        <v>226.28</v>
      </c>
      <c r="F6" s="14">
        <v>24.43</v>
      </c>
    </row>
    <row r="23" spans="1:10" ht="12.75">
      <c r="A23" s="407" t="s">
        <v>248</v>
      </c>
      <c r="B23" s="407"/>
      <c r="C23" s="407"/>
      <c r="D23" s="407"/>
      <c r="E23" s="407"/>
      <c r="F23" s="407"/>
      <c r="G23" s="407"/>
      <c r="H23" s="407"/>
      <c r="I23" s="407"/>
      <c r="J23" s="407"/>
    </row>
    <row r="26" spans="1:2" ht="12.75">
      <c r="A26" t="s">
        <v>45</v>
      </c>
      <c r="B26" s="3">
        <v>3</v>
      </c>
    </row>
    <row r="27" spans="1:2" ht="12.75">
      <c r="A27" t="s">
        <v>46</v>
      </c>
      <c r="B27" s="3">
        <v>1</v>
      </c>
    </row>
    <row r="28" spans="1:2" ht="12.75">
      <c r="A28" t="s">
        <v>47</v>
      </c>
      <c r="B28" s="3">
        <v>4</v>
      </c>
    </row>
    <row r="29" spans="1:2" ht="12.75">
      <c r="A29" t="s">
        <v>203</v>
      </c>
      <c r="B29" s="3">
        <v>2</v>
      </c>
    </row>
    <row r="30" spans="1:2" ht="12.75">
      <c r="A30" t="s">
        <v>48</v>
      </c>
      <c r="B30" s="3">
        <v>1</v>
      </c>
    </row>
    <row r="31" spans="1:2" ht="12.75">
      <c r="A31" t="s">
        <v>49</v>
      </c>
      <c r="B31" s="3">
        <v>2</v>
      </c>
    </row>
    <row r="32" spans="1:2" ht="12.75">
      <c r="A32" t="s">
        <v>50</v>
      </c>
      <c r="B32" s="3">
        <v>1</v>
      </c>
    </row>
    <row r="33" spans="1:2" ht="12.75">
      <c r="A33" t="s">
        <v>210</v>
      </c>
      <c r="B33" s="3">
        <v>1</v>
      </c>
    </row>
    <row r="34" spans="1:2" ht="12.75">
      <c r="A34" t="s">
        <v>204</v>
      </c>
      <c r="B34" s="3">
        <v>3</v>
      </c>
    </row>
    <row r="35" spans="1:2" ht="12.75">
      <c r="A35" t="s">
        <v>208</v>
      </c>
      <c r="B35" s="3">
        <v>1</v>
      </c>
    </row>
    <row r="36" spans="1:2" ht="12.75">
      <c r="A36" t="s">
        <v>209</v>
      </c>
      <c r="B36" s="3">
        <v>1</v>
      </c>
    </row>
    <row r="37" spans="1:2" ht="12.75">
      <c r="A37" t="s">
        <v>211</v>
      </c>
      <c r="B37" s="3">
        <v>1</v>
      </c>
    </row>
    <row r="38" spans="1:2" ht="12.75">
      <c r="A38" t="s">
        <v>212</v>
      </c>
      <c r="B38" s="3">
        <v>1</v>
      </c>
    </row>
  </sheetData>
  <mergeCells count="2">
    <mergeCell ref="A23:J23"/>
    <mergeCell ref="A1:J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RAM-Brand of Fantastic Dreams</dc:creator>
  <cp:keywords/>
  <dc:description/>
  <cp:lastModifiedBy>Chris</cp:lastModifiedBy>
  <cp:lastPrinted>2004-04-23T16:08:33Z</cp:lastPrinted>
  <dcterms:created xsi:type="dcterms:W3CDTF">2001-11-28T20:49:11Z</dcterms:created>
  <dcterms:modified xsi:type="dcterms:W3CDTF">2009-01-09T15:42:06Z</dcterms:modified>
  <cp:category/>
  <cp:version/>
  <cp:contentType/>
  <cp:contentStatus/>
</cp:coreProperties>
</file>