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ten" sheetId="1" r:id="rId1"/>
    <sheet name="Geldtausch" sheetId="2" r:id="rId2"/>
    <sheet name="Statistik" sheetId="3" r:id="rId3"/>
  </sheets>
  <definedNames>
    <definedName name="_xlnm.Print_Area" localSheetId="0">'Kosten'!$A$1:$AI$88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C28" authorId="0">
      <text>
        <r>
          <rPr>
            <b/>
            <sz val="9"/>
            <rFont val="Segoe UI"/>
            <family val="2"/>
          </rPr>
          <t>km-Stand zu Beginn: 225628
km-Stand vor der schnellen Rückfahrt (in Tarp): 230421
km-Stand am Ende: 231479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<sst xmlns="http://schemas.openxmlformats.org/spreadsheetml/2006/main" count="402" uniqueCount="251">
  <si>
    <t>Datum</t>
  </si>
  <si>
    <t>Art</t>
  </si>
  <si>
    <t>EUR</t>
  </si>
  <si>
    <t>Übernachtungen</t>
  </si>
  <si>
    <t>Mahlzeiten / Einkäufe Nahrungsmittel</t>
  </si>
  <si>
    <t xml:space="preserve">Programm / Eintritte </t>
  </si>
  <si>
    <t>Sonstiges (Souvenirs, private Einkäufe, etc.)</t>
  </si>
  <si>
    <t>Leistung</t>
  </si>
  <si>
    <t>Preis   p. P. [EUR]</t>
  </si>
  <si>
    <t>Gesamt- kosten [EUR]</t>
  </si>
  <si>
    <t>Kosten p. P. [EUR]</t>
  </si>
  <si>
    <t>Einheit</t>
  </si>
  <si>
    <t>Summe</t>
  </si>
  <si>
    <t>Anzahl Personen:</t>
  </si>
  <si>
    <t>Legende:</t>
  </si>
  <si>
    <t>Bew.</t>
  </si>
  <si>
    <t>Euro</t>
  </si>
  <si>
    <t>Währungen</t>
  </si>
  <si>
    <t>Wechselkurse</t>
  </si>
  <si>
    <t>=</t>
  </si>
  <si>
    <t>=&gt;</t>
  </si>
  <si>
    <t>Bank</t>
  </si>
  <si>
    <t>Ort</t>
  </si>
  <si>
    <t>Betrag</t>
  </si>
  <si>
    <t>Gebuehr</t>
  </si>
  <si>
    <t>Transport</t>
  </si>
  <si>
    <t xml:space="preserve">Gesamtkosten </t>
  </si>
  <si>
    <t>Gesamt- kosten  [EUR]</t>
  </si>
  <si>
    <t>Gesamt- kosten</t>
  </si>
  <si>
    <t>Gesamt- kosten    [EUR]</t>
  </si>
  <si>
    <t>Gesamt-     kosten</t>
  </si>
  <si>
    <t>Gesamt- kosten   [EUR]</t>
  </si>
  <si>
    <t>Ist:</t>
  </si>
  <si>
    <t>Soll:</t>
  </si>
  <si>
    <t>Essen</t>
  </si>
  <si>
    <t>Sonstiges</t>
  </si>
  <si>
    <t>1  EUR =</t>
  </si>
  <si>
    <t>Devisen-Tausch (cash)</t>
  </si>
  <si>
    <t>WiFi</t>
  </si>
  <si>
    <t>Gem-Bad</t>
  </si>
  <si>
    <t>l</t>
  </si>
  <si>
    <t>km</t>
  </si>
  <si>
    <t>Anmerkung</t>
  </si>
  <si>
    <t>Plaus Chris:</t>
  </si>
  <si>
    <t>Plaus Martin:</t>
  </si>
  <si>
    <t>Einkauf Lebensmittel</t>
  </si>
  <si>
    <t>31.07.17         Mo</t>
  </si>
  <si>
    <t>01.08.17           Di</t>
  </si>
  <si>
    <t>02.08.17           Mi</t>
  </si>
  <si>
    <t>03.08.17              Do</t>
  </si>
  <si>
    <t>04.08.17            Fr</t>
  </si>
  <si>
    <t>05.08.17              Sa</t>
  </si>
  <si>
    <t>06.08.17               So</t>
  </si>
  <si>
    <t>07.08.17                   Mo</t>
  </si>
  <si>
    <t>08.08.17            Di</t>
  </si>
  <si>
    <t>09.08.17           Mi</t>
  </si>
  <si>
    <t>10.08.17                 Do</t>
  </si>
  <si>
    <t>11.08.17              Fr</t>
  </si>
  <si>
    <t>12.08.17                   Sa</t>
  </si>
  <si>
    <t>13.08.17                So</t>
  </si>
  <si>
    <t>Kosten p.P. [EUR]</t>
  </si>
  <si>
    <t>77,88 l</t>
  </si>
  <si>
    <t>1,099 EUR/l</t>
  </si>
  <si>
    <t>Platz für</t>
  </si>
  <si>
    <t>Du/WC,</t>
  </si>
  <si>
    <t>Preis</t>
  </si>
  <si>
    <t>Preis  [EUR]</t>
  </si>
  <si>
    <t>24,97 l</t>
  </si>
  <si>
    <t>Abendessen Flensburg Café Central</t>
  </si>
  <si>
    <t>26,53 l</t>
  </si>
  <si>
    <t>9,79 DKK/l</t>
  </si>
  <si>
    <t>DKK</t>
  </si>
  <si>
    <t>Kleiner Schotterparkplatz (5 Fzge)</t>
  </si>
  <si>
    <t>FV500 nahe Lysebotn</t>
  </si>
  <si>
    <t>ca. 1 km oberhalb Kjerag Parking</t>
  </si>
  <si>
    <t>GPS: 59.039133, 6.650850</t>
  </si>
  <si>
    <t>Auto/CV</t>
  </si>
  <si>
    <t>Maut Forsand</t>
  </si>
  <si>
    <t>Fähre Lauvvik-Oanes (wegen Umfahrung)</t>
  </si>
  <si>
    <t>NOK</t>
  </si>
  <si>
    <t>Dänische Krone</t>
  </si>
  <si>
    <t>SEK</t>
  </si>
  <si>
    <t>Schwedische Krone</t>
  </si>
  <si>
    <t>Norwegische  Krone</t>
  </si>
  <si>
    <t>Privatparkplatz an einem See</t>
  </si>
  <si>
    <t>4129 Songesand, Jossangvegen 1890</t>
  </si>
  <si>
    <t>GPS: 59.006424, 6.060885</t>
  </si>
  <si>
    <t>ca. 7 km vom Preikestolen Parking</t>
  </si>
  <si>
    <t xml:space="preserve">Platz für </t>
  </si>
  <si>
    <t>Preikestolen Parking</t>
  </si>
  <si>
    <t>Fähre Oanes-Lauvvik</t>
  </si>
  <si>
    <t>Stavanger Mosvangen Camping</t>
  </si>
  <si>
    <t>GPS: 58.952307, 5.713666</t>
  </si>
  <si>
    <t>38,10 l</t>
  </si>
  <si>
    <t>11,99 NOK/l</t>
  </si>
  <si>
    <t>Fähre Mortavika-Arsvagen</t>
  </si>
  <si>
    <t>Maut Stavanger-Bergen</t>
  </si>
  <si>
    <t>Fähre Sandvikvag-Halhjem</t>
  </si>
  <si>
    <t>City Maut Bergen</t>
  </si>
  <si>
    <t>Parken Bergen Festningskaien (4 h)</t>
  </si>
  <si>
    <t>Gulen</t>
  </si>
  <si>
    <t>DZ mit</t>
  </si>
  <si>
    <t>Maut Forde-Alesund</t>
  </si>
  <si>
    <t>Fähre Anda-Lote</t>
  </si>
  <si>
    <t>Fähre Folkestad-Volda</t>
  </si>
  <si>
    <t>Fähre Festoya-Solavagen</t>
  </si>
  <si>
    <t>GPS: 62.461282, 6.386257</t>
  </si>
  <si>
    <t>Wanderparkplatz</t>
  </si>
  <si>
    <t>6011 Alesund, Spjelkavik, Myrdalsvegen 244</t>
  </si>
  <si>
    <t>ca. 13 km bis Alesund Zentrum</t>
  </si>
  <si>
    <t>ca. 3 km bis Stavanger Zentrum</t>
  </si>
  <si>
    <t>GPS: 54.744680, 9.436114</t>
  </si>
  <si>
    <t>Campingplatz Jarplund Flensburg</t>
  </si>
  <si>
    <t>24976 Handewitt, Am Campingplatz 1</t>
  </si>
  <si>
    <t>ca. 7 km bis Flensburg Zentrum</t>
  </si>
  <si>
    <t>47,84 l</t>
  </si>
  <si>
    <t>12,63 NOK/l</t>
  </si>
  <si>
    <t>Maut Vesnes Brücke</t>
  </si>
  <si>
    <t>Maut Tunnel</t>
  </si>
  <si>
    <t>Fähre Linge-Eidsdal</t>
  </si>
  <si>
    <t>Geirangerfjord Schifffahrt 90 min</t>
  </si>
  <si>
    <t>Geirangerfjord 2 Postkarten</t>
  </si>
  <si>
    <t>Parken Gjendesheim (24 h)</t>
  </si>
  <si>
    <t>GPS: 61.495713, 8.808610</t>
  </si>
  <si>
    <t>Parkplatz Turisthytte Gjendesheim</t>
  </si>
  <si>
    <t>2680 Vaga, Gjendevegen 244</t>
  </si>
  <si>
    <t>WC</t>
  </si>
  <si>
    <t>siehe Übernachtung</t>
  </si>
  <si>
    <t>Schiff Gjendesheim-Memurubu</t>
  </si>
  <si>
    <t>Einkauf Rema1000</t>
  </si>
  <si>
    <t>Kleine Parkbucht (max. 2 Fzge)</t>
  </si>
  <si>
    <t>GPS: 61.644218, 7.275074</t>
  </si>
  <si>
    <t>6871 Jostedal, Storskogen, Fylkesveg 334 10</t>
  </si>
  <si>
    <t>FV334 zwischen Gjerde und Breheimsenteret</t>
  </si>
  <si>
    <t>Gletschertour Nigardsbreen</t>
  </si>
  <si>
    <t>Maut Straße Nigardsbreen Parkplatz</t>
  </si>
  <si>
    <t>Tanken Auerdal</t>
  </si>
  <si>
    <t>53,86 l</t>
  </si>
  <si>
    <t>12,30 NOK/l</t>
  </si>
  <si>
    <t>Parkplatz an einem Sportheim</t>
  </si>
  <si>
    <t>5710 Skulestadmo, Melsvegen 27</t>
  </si>
  <si>
    <t>bei Voss, 350 m von Voss Active</t>
  </si>
  <si>
    <t>GPS: 60.656561, 6.442619</t>
  </si>
  <si>
    <t>Auto</t>
  </si>
  <si>
    <t>Rafting Trip (Grad 4) bei Voss Active</t>
  </si>
  <si>
    <t>Trinkgeld Rafting Trip</t>
  </si>
  <si>
    <t>GPS: 60.873367, 7.342812</t>
  </si>
  <si>
    <t>Wiese am Fluss neben Wanderweg</t>
  </si>
  <si>
    <t>5745 Aurland, Vassbygdi, Kvalsvegen 3</t>
  </si>
  <si>
    <t>Vassbygdi-Osterbo (Einstieg in Wanderweg)</t>
  </si>
  <si>
    <t>Bus Osterbo-Vassbygdi</t>
  </si>
  <si>
    <t>Maut Voss</t>
  </si>
  <si>
    <t>Einkauf Rema1000 Skulestadmo</t>
  </si>
  <si>
    <t>Parkplatz in Wohngegend, an einem Park</t>
  </si>
  <si>
    <t>GPS: 60.054728, 6.546696</t>
  </si>
  <si>
    <t>5750 Odda, Jordalsvegen # Eidesmoen</t>
  </si>
  <si>
    <t>am Schiffsanleger Gjendesheim</t>
  </si>
  <si>
    <t>Max Camping</t>
  </si>
  <si>
    <t>an der RV37, an einem See</t>
  </si>
  <si>
    <t>GPS: 59.703787, 9.458958</t>
  </si>
  <si>
    <t>3614 Kongsberg, Jondalsveien 825</t>
  </si>
  <si>
    <t>Maut Oslo</t>
  </si>
  <si>
    <t>McDonalds Oslo McFlurry</t>
  </si>
  <si>
    <t>City Maut Oslo</t>
  </si>
  <si>
    <t>Maut E6 Oslo-Göteborg</t>
  </si>
  <si>
    <t>Einkauf Rema1000 Svinesund</t>
  </si>
  <si>
    <t>30,45 l</t>
  </si>
  <si>
    <t>13,17 NOK/l</t>
  </si>
  <si>
    <t>Maut Svinesund</t>
  </si>
  <si>
    <t>Parkplatz an Wohngebiet-Rand (6 Fzge)</t>
  </si>
  <si>
    <t>GPS: 55.855942, 12.900936</t>
  </si>
  <si>
    <t>26172 Hälljarp, Brohusvägen 10</t>
  </si>
  <si>
    <t>Auto+Zelt,</t>
  </si>
  <si>
    <t>Auto+Zelt</t>
  </si>
  <si>
    <t>Maut Oeresundbrücke</t>
  </si>
  <si>
    <t>12,24 l</t>
  </si>
  <si>
    <t>8,29 DKK/l</t>
  </si>
  <si>
    <t>Maut Storebaeltbrücke</t>
  </si>
  <si>
    <t>78,99 l</t>
  </si>
  <si>
    <t>1,109 EUR/l</t>
  </si>
  <si>
    <t>Bremen</t>
  </si>
  <si>
    <t xml:space="preserve">privat </t>
  </si>
  <si>
    <t>16.08.17        Mi</t>
  </si>
  <si>
    <t>79,63 l</t>
  </si>
  <si>
    <t>1,069 EUR/l</t>
  </si>
  <si>
    <t>blau = Barausgaben</t>
  </si>
  <si>
    <r>
      <rPr>
        <sz val="10"/>
        <color indexed="17"/>
        <rFont val="Arial"/>
        <family val="2"/>
      </rPr>
      <t xml:space="preserve">grün/ </t>
    </r>
    <r>
      <rPr>
        <sz val="10"/>
        <color indexed="17"/>
        <rFont val="Arial"/>
        <family val="2"/>
      </rPr>
      <t>grün</t>
    </r>
    <r>
      <rPr>
        <sz val="10"/>
        <color indexed="17"/>
        <rFont val="Arial"/>
        <family val="2"/>
      </rPr>
      <t xml:space="preserve"> = Kreditkartenausgaben</t>
    </r>
  </si>
  <si>
    <t>1,099 EUR/L</t>
  </si>
  <si>
    <t>Tanken Esso Wertheim</t>
  </si>
  <si>
    <t>Tanken E-Center Ingolstadt</t>
  </si>
  <si>
    <t>11,03 l</t>
  </si>
  <si>
    <t>Tanken Star Tarp</t>
  </si>
  <si>
    <t>Tanken Circle K Tuelso</t>
  </si>
  <si>
    <t>Tanken Shell Svinesund</t>
  </si>
  <si>
    <t>Einkauf Odda Eurosko Schuhe Thea</t>
  </si>
  <si>
    <t>Einkauf Odda Cubus Babybedarf</t>
  </si>
  <si>
    <t>Tanken Circle K Alesund</t>
  </si>
  <si>
    <t>Fähre Mannheller-Fodnes</t>
  </si>
  <si>
    <t>Fähre Oppedal-Lavik</t>
  </si>
  <si>
    <t>4021 Stavanger, Henrik Ibsens Gate</t>
  </si>
  <si>
    <t>Tanken Oil Station Flensburg</t>
  </si>
  <si>
    <t>Tanken Last Stop Hirtshals</t>
  </si>
  <si>
    <t>Tanken Esso Burgwedel</t>
  </si>
  <si>
    <t>Tanken Esso Stavanger</t>
  </si>
  <si>
    <t>Fähre Colorline Hirtshals-Kristiansand</t>
  </si>
  <si>
    <t>Einkauf Odda Skoringen Schuhe Juliet</t>
  </si>
  <si>
    <t>comdirect</t>
  </si>
  <si>
    <t>ADAC</t>
  </si>
  <si>
    <t>anhand Devisenauszahlung NOK in Norwegen</t>
  </si>
  <si>
    <t>Cash</t>
  </si>
  <si>
    <t>Restgeld</t>
  </si>
  <si>
    <t>Oslo Norway House 4 Postkarten</t>
  </si>
  <si>
    <t>25 NOK zu viel!</t>
  </si>
  <si>
    <t>ok</t>
  </si>
  <si>
    <t>Kvinesdal</t>
  </si>
  <si>
    <t xml:space="preserve">Sparebank </t>
  </si>
  <si>
    <t>Kurs</t>
  </si>
  <si>
    <t>EUR gesamt</t>
  </si>
  <si>
    <t>EUR p.P.</t>
  </si>
  <si>
    <t>Übernachtung</t>
  </si>
  <si>
    <t>Sprit</t>
  </si>
  <si>
    <t>Parken</t>
  </si>
  <si>
    <t>Programm</t>
  </si>
  <si>
    <t>Vor-Ort-Maut</t>
  </si>
  <si>
    <t>Weg-Maut</t>
  </si>
  <si>
    <t>Vor-Ort-Fähren</t>
  </si>
  <si>
    <t>Weg-Fähre</t>
  </si>
  <si>
    <t>Öff. VM</t>
  </si>
  <si>
    <t>Fahrzeug:</t>
  </si>
  <si>
    <t>Audi A6 Avant 2.7 TDI front mit man. 6-Gang-Getriebe</t>
  </si>
  <si>
    <t>km für Hin- und Rückreise:</t>
  </si>
  <si>
    <t>Anfangs-km:</t>
  </si>
  <si>
    <t>End-km:</t>
  </si>
  <si>
    <t>Ingolstadt-Hirtshals, Flensburg-Sinzig-Ingolstadt</t>
  </si>
  <si>
    <t>km vor Ort:</t>
  </si>
  <si>
    <t>km insgesamt:</t>
  </si>
  <si>
    <t>Verbrauch für Hin- und Rückreise:</t>
  </si>
  <si>
    <t>Verbrauch vor Ort:</t>
  </si>
  <si>
    <t xml:space="preserve">Da zu Beginn bereits 150 km gefahren waren: 1312+150 km hin und 1058 km zurück </t>
  </si>
  <si>
    <t>Getankt für Hin- und Rückreise:</t>
  </si>
  <si>
    <t>Getankt vor Ort:</t>
  </si>
  <si>
    <t>l/100 km</t>
  </si>
  <si>
    <t>Verbrauch insgesamt:</t>
  </si>
  <si>
    <t>Gesamt:</t>
  </si>
  <si>
    <t>Norwegen (incl. Flensburg und Malmö)</t>
  </si>
  <si>
    <t>0,1% Abweichung</t>
  </si>
  <si>
    <t>Check</t>
  </si>
  <si>
    <t>Maut Forus E39</t>
  </si>
  <si>
    <t>Maut Butunnelen / Harangerbrua</t>
  </si>
  <si>
    <t>grau = per Rechnung eingezogen am 07.11.2017</t>
  </si>
  <si>
    <t xml:space="preserve">Maut per Rechnung: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</si>
</sst>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#,##0.0000"/>
    <numFmt numFmtId="199" formatCode="dd/mm/yy;@"/>
    <numFmt numFmtId="200" formatCode="#,##0.00\ _€"/>
  </numFmts>
  <fonts count="7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63"/>
      <name val="Calibri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.25"/>
      <color indexed="8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sz val="10"/>
      <color rgb="FF008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7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33" borderId="10" xfId="0" applyNumberFormat="1" applyFont="1" applyFill="1" applyBorder="1" applyAlignment="1">
      <alignment horizontal="left" vertical="top" wrapText="1"/>
    </xf>
    <xf numFmtId="2" fontId="0" fillId="33" borderId="11" xfId="0" applyNumberFormat="1" applyFont="1" applyFill="1" applyBorder="1" applyAlignment="1">
      <alignment horizontal="left" vertical="center" wrapText="1"/>
    </xf>
    <xf numFmtId="2" fontId="0" fillId="33" borderId="12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1" fillId="33" borderId="20" xfId="0" applyFont="1" applyFill="1" applyBorder="1" applyAlignment="1">
      <alignment vertical="top"/>
    </xf>
    <xf numFmtId="0" fontId="0" fillId="33" borderId="21" xfId="0" applyFill="1" applyBorder="1" applyAlignment="1">
      <alignment vertical="top"/>
    </xf>
    <xf numFmtId="2" fontId="0" fillId="33" borderId="22" xfId="0" applyNumberFormat="1" applyFont="1" applyFill="1" applyBorder="1" applyAlignment="1">
      <alignment horizontal="left" vertical="center" wrapText="1"/>
    </xf>
    <xf numFmtId="2" fontId="0" fillId="33" borderId="23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33" borderId="24" xfId="0" applyNumberFormat="1" applyFont="1" applyFill="1" applyBorder="1" applyAlignment="1">
      <alignment horizontal="left" vertical="center" wrapText="1"/>
    </xf>
    <xf numFmtId="2" fontId="0" fillId="33" borderId="21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2" fontId="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2" fontId="0" fillId="33" borderId="21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1" fontId="0" fillId="33" borderId="21" xfId="0" applyNumberFormat="1" applyFont="1" applyFill="1" applyBorder="1" applyAlignment="1">
      <alignment horizontal="left" vertical="center" wrapText="1"/>
    </xf>
    <xf numFmtId="0" fontId="0" fillId="33" borderId="2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0" fillId="33" borderId="3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80" fontId="0" fillId="0" borderId="0" xfId="0" applyNumberFormat="1" applyAlignment="1">
      <alignment horizontal="right"/>
    </xf>
    <xf numFmtId="180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0" fillId="33" borderId="22" xfId="0" applyNumberFormat="1" applyFont="1" applyFill="1" applyBorder="1" applyAlignment="1">
      <alignment horizontal="left" vertical="center" wrapText="1"/>
    </xf>
    <xf numFmtId="0" fontId="0" fillId="0" borderId="0" xfId="47" applyFont="1" applyAlignment="1" applyProtection="1">
      <alignment vertical="center"/>
      <protection/>
    </xf>
    <xf numFmtId="3" fontId="0" fillId="0" borderId="0" xfId="0" applyNumberFormat="1" applyFont="1" applyFill="1" applyAlignment="1">
      <alignment horizontal="center"/>
    </xf>
    <xf numFmtId="0" fontId="0" fillId="33" borderId="17" xfId="0" applyFill="1" applyBorder="1" applyAlignment="1">
      <alignment vertical="top"/>
    </xf>
    <xf numFmtId="0" fontId="0" fillId="33" borderId="34" xfId="0" applyFont="1" applyFill="1" applyBorder="1" applyAlignment="1">
      <alignment vertical="top"/>
    </xf>
    <xf numFmtId="0" fontId="0" fillId="33" borderId="33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vertical="center"/>
    </xf>
    <xf numFmtId="180" fontId="0" fillId="0" borderId="32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14" xfId="0" applyFont="1" applyBorder="1" applyAlignment="1">
      <alignment vertical="center"/>
    </xf>
    <xf numFmtId="2" fontId="0" fillId="33" borderId="33" xfId="0" applyNumberFormat="1" applyFill="1" applyBorder="1" applyAlignment="1">
      <alignment/>
    </xf>
    <xf numFmtId="3" fontId="17" fillId="33" borderId="22" xfId="0" applyNumberFormat="1" applyFont="1" applyFill="1" applyBorder="1" applyAlignment="1">
      <alignment horizontal="left" vertical="center" wrapText="1"/>
    </xf>
    <xf numFmtId="3" fontId="17" fillId="33" borderId="33" xfId="0" applyNumberFormat="1" applyFont="1" applyFill="1" applyBorder="1" applyAlignment="1">
      <alignment horizontal="left"/>
    </xf>
    <xf numFmtId="0" fontId="17" fillId="33" borderId="33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3" fontId="1" fillId="0" borderId="36" xfId="0" applyNumberFormat="1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7" fillId="0" borderId="36" xfId="0" applyFont="1" applyFill="1" applyBorder="1" applyAlignment="1">
      <alignment/>
    </xf>
    <xf numFmtId="180" fontId="0" fillId="0" borderId="0" xfId="0" applyNumberFormat="1" applyFont="1" applyAlignment="1">
      <alignment horizontal="right"/>
    </xf>
    <xf numFmtId="2" fontId="65" fillId="0" borderId="14" xfId="0" applyNumberFormat="1" applyFont="1" applyBorder="1" applyAlignment="1">
      <alignment horizontal="left" vertical="center" wrapText="1"/>
    </xf>
    <xf numFmtId="2" fontId="65" fillId="0" borderId="13" xfId="0" applyNumberFormat="1" applyFont="1" applyBorder="1" applyAlignment="1">
      <alignment horizontal="left" vertical="center" wrapText="1"/>
    </xf>
    <xf numFmtId="2" fontId="65" fillId="0" borderId="14" xfId="0" applyNumberFormat="1" applyFont="1" applyBorder="1" applyAlignment="1">
      <alignment horizontal="left" vertical="center"/>
    </xf>
    <xf numFmtId="2" fontId="65" fillId="0" borderId="33" xfId="0" applyNumberFormat="1" applyFont="1" applyFill="1" applyBorder="1" applyAlignment="1">
      <alignment horizontal="left" vertical="center" wrapText="1"/>
    </xf>
    <xf numFmtId="3" fontId="65" fillId="0" borderId="33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2" fontId="65" fillId="0" borderId="15" xfId="0" applyNumberFormat="1" applyFont="1" applyFill="1" applyBorder="1" applyAlignment="1">
      <alignment horizontal="left" vertical="center" wrapText="1"/>
    </xf>
    <xf numFmtId="1" fontId="65" fillId="0" borderId="17" xfId="0" applyNumberFormat="1" applyFont="1" applyBorder="1" applyAlignment="1">
      <alignment vertical="center" wrapText="1"/>
    </xf>
    <xf numFmtId="0" fontId="65" fillId="0" borderId="17" xfId="0" applyNumberFormat="1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0" fontId="65" fillId="0" borderId="17" xfId="0" applyNumberFormat="1" applyFont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 wrapText="1"/>
    </xf>
    <xf numFmtId="0" fontId="66" fillId="0" borderId="33" xfId="0" applyNumberFormat="1" applyFont="1" applyFill="1" applyBorder="1" applyAlignment="1">
      <alignment horizontal="left" vertical="center"/>
    </xf>
    <xf numFmtId="0" fontId="66" fillId="0" borderId="0" xfId="0" applyNumberFormat="1" applyFont="1" applyFill="1" applyBorder="1" applyAlignment="1">
      <alignment horizontal="left" vertical="center"/>
    </xf>
    <xf numFmtId="2" fontId="65" fillId="0" borderId="14" xfId="0" applyNumberFormat="1" applyFont="1" applyFill="1" applyBorder="1" applyAlignment="1">
      <alignment horizontal="left" vertical="center"/>
    </xf>
    <xf numFmtId="1" fontId="65" fillId="0" borderId="19" xfId="0" applyNumberFormat="1" applyFont="1" applyBorder="1" applyAlignment="1">
      <alignment vertical="center" wrapText="1"/>
    </xf>
    <xf numFmtId="2" fontId="65" fillId="0" borderId="18" xfId="0" applyNumberFormat="1" applyFont="1" applyBorder="1" applyAlignment="1">
      <alignment horizontal="left" vertical="center" wrapText="1"/>
    </xf>
    <xf numFmtId="2" fontId="65" fillId="0" borderId="29" xfId="0" applyNumberFormat="1" applyFont="1" applyBorder="1" applyAlignment="1">
      <alignment horizontal="left" vertical="center"/>
    </xf>
    <xf numFmtId="2" fontId="65" fillId="0" borderId="37" xfId="0" applyNumberFormat="1" applyFont="1" applyFill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3" fontId="65" fillId="0" borderId="37" xfId="0" applyNumberFormat="1" applyFont="1" applyBorder="1" applyAlignment="1">
      <alignment horizontal="left" vertical="center"/>
    </xf>
    <xf numFmtId="0" fontId="65" fillId="0" borderId="19" xfId="0" applyNumberFormat="1" applyFont="1" applyBorder="1" applyAlignment="1">
      <alignment horizontal="left" vertical="center"/>
    </xf>
    <xf numFmtId="0" fontId="65" fillId="0" borderId="37" xfId="0" applyNumberFormat="1" applyFont="1" applyBorder="1" applyAlignment="1">
      <alignment horizontal="left" vertical="center"/>
    </xf>
    <xf numFmtId="0" fontId="65" fillId="0" borderId="38" xfId="0" applyNumberFormat="1" applyFont="1" applyBorder="1" applyAlignment="1">
      <alignment horizontal="left" vertical="center"/>
    </xf>
    <xf numFmtId="2" fontId="65" fillId="0" borderId="39" xfId="0" applyNumberFormat="1" applyFont="1" applyFill="1" applyBorder="1" applyAlignment="1">
      <alignment horizontal="left" vertical="center" wrapText="1"/>
    </xf>
    <xf numFmtId="1" fontId="65" fillId="0" borderId="31" xfId="0" applyNumberFormat="1" applyFont="1" applyBorder="1" applyAlignment="1">
      <alignment vertical="center" wrapText="1"/>
    </xf>
    <xf numFmtId="0" fontId="65" fillId="0" borderId="0" xfId="0" applyNumberFormat="1" applyFont="1" applyFill="1" applyBorder="1" applyAlignment="1">
      <alignment horizontal="left" vertical="center"/>
    </xf>
    <xf numFmtId="1" fontId="65" fillId="0" borderId="13" xfId="0" applyNumberFormat="1" applyFont="1" applyBorder="1" applyAlignment="1">
      <alignment horizontal="left" vertical="center" wrapText="1"/>
    </xf>
    <xf numFmtId="2" fontId="65" fillId="0" borderId="33" xfId="0" applyNumberFormat="1" applyFont="1" applyFill="1" applyBorder="1" applyAlignment="1">
      <alignment horizontal="left" vertical="center" wrapText="1"/>
    </xf>
    <xf numFmtId="2" fontId="65" fillId="0" borderId="28" xfId="0" applyNumberFormat="1" applyFont="1" applyBorder="1" applyAlignment="1">
      <alignment horizontal="left" vertical="center" wrapText="1"/>
    </xf>
    <xf numFmtId="2" fontId="65" fillId="0" borderId="30" xfId="0" applyNumberFormat="1" applyFont="1" applyBorder="1" applyAlignment="1">
      <alignment horizontal="left" vertical="center" wrapText="1"/>
    </xf>
    <xf numFmtId="0" fontId="65" fillId="0" borderId="31" xfId="0" applyNumberFormat="1" applyFont="1" applyBorder="1" applyAlignment="1">
      <alignment horizontal="left" vertical="center" wrapText="1"/>
    </xf>
    <xf numFmtId="2" fontId="65" fillId="0" borderId="40" xfId="0" applyNumberFormat="1" applyFont="1" applyFill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3" fontId="65" fillId="0" borderId="41" xfId="0" applyNumberFormat="1" applyFont="1" applyBorder="1" applyAlignment="1">
      <alignment horizontal="left" vertical="center"/>
    </xf>
    <xf numFmtId="0" fontId="65" fillId="0" borderId="31" xfId="0" applyNumberFormat="1" applyFont="1" applyBorder="1" applyAlignment="1">
      <alignment horizontal="left" vertical="center"/>
    </xf>
    <xf numFmtId="2" fontId="65" fillId="0" borderId="28" xfId="0" applyNumberFormat="1" applyFont="1" applyBorder="1" applyAlignment="1">
      <alignment horizontal="left" vertical="center"/>
    </xf>
    <xf numFmtId="2" fontId="65" fillId="0" borderId="41" xfId="0" applyNumberFormat="1" applyFont="1" applyFill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36" xfId="0" applyNumberFormat="1" applyFont="1" applyBorder="1" applyAlignment="1">
      <alignment horizontal="left" vertical="center"/>
    </xf>
    <xf numFmtId="2" fontId="65" fillId="0" borderId="42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vertical="center" wrapText="1"/>
    </xf>
    <xf numFmtId="2" fontId="65" fillId="0" borderId="35" xfId="0" applyNumberFormat="1" applyFont="1" applyFill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3" fontId="65" fillId="0" borderId="17" xfId="0" applyNumberFormat="1" applyFont="1" applyBorder="1" applyAlignment="1">
      <alignment horizontal="left" vertical="center" wrapText="1"/>
    </xf>
    <xf numFmtId="3" fontId="65" fillId="0" borderId="37" xfId="0" applyNumberFormat="1" applyFont="1" applyBorder="1" applyAlignment="1">
      <alignment horizontal="left" vertical="center" wrapText="1"/>
    </xf>
    <xf numFmtId="2" fontId="65" fillId="0" borderId="40" xfId="0" applyNumberFormat="1" applyFont="1" applyBorder="1" applyAlignment="1">
      <alignment horizontal="left" vertical="center" wrapText="1"/>
    </xf>
    <xf numFmtId="2" fontId="65" fillId="0" borderId="35" xfId="0" applyNumberFormat="1" applyFont="1" applyBorder="1" applyAlignment="1">
      <alignment horizontal="left" vertical="center" wrapText="1"/>
    </xf>
    <xf numFmtId="2" fontId="65" fillId="0" borderId="0" xfId="0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5" fillId="0" borderId="0" xfId="0" applyNumberFormat="1" applyFont="1" applyBorder="1" applyAlignment="1">
      <alignment horizontal="left" vertical="center" wrapText="1"/>
    </xf>
    <xf numFmtId="0" fontId="65" fillId="0" borderId="31" xfId="0" applyNumberFormat="1" applyFont="1" applyBorder="1" applyAlignment="1">
      <alignment vertical="center" wrapText="1"/>
    </xf>
    <xf numFmtId="0" fontId="65" fillId="0" borderId="17" xfId="0" applyNumberFormat="1" applyFont="1" applyBorder="1" applyAlignment="1">
      <alignment horizontal="left" vertical="center" wrapText="1"/>
    </xf>
    <xf numFmtId="0" fontId="65" fillId="0" borderId="17" xfId="0" applyNumberFormat="1" applyFont="1" applyBorder="1" applyAlignment="1">
      <alignment vertical="center" wrapText="1"/>
    </xf>
    <xf numFmtId="3" fontId="65" fillId="0" borderId="41" xfId="0" applyNumberFormat="1" applyFont="1" applyBorder="1" applyAlignment="1">
      <alignment horizontal="left" vertical="center" wrapText="1"/>
    </xf>
    <xf numFmtId="0" fontId="65" fillId="0" borderId="0" xfId="0" applyFont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65" fillId="0" borderId="31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2" fontId="65" fillId="0" borderId="17" xfId="0" applyNumberFormat="1" applyFont="1" applyBorder="1" applyAlignment="1">
      <alignment horizontal="left" vertical="center" wrapText="1"/>
    </xf>
    <xf numFmtId="0" fontId="65" fillId="0" borderId="30" xfId="0" applyFont="1" applyFill="1" applyBorder="1" applyAlignment="1">
      <alignment vertical="center"/>
    </xf>
    <xf numFmtId="3" fontId="65" fillId="0" borderId="41" xfId="0" applyNumberFormat="1" applyFont="1" applyFill="1" applyBorder="1" applyAlignment="1">
      <alignment horizontal="left" vertical="center"/>
    </xf>
    <xf numFmtId="0" fontId="65" fillId="0" borderId="36" xfId="0" applyNumberFormat="1" applyFont="1" applyFill="1" applyBorder="1" applyAlignment="1">
      <alignment horizontal="left" vertical="center"/>
    </xf>
    <xf numFmtId="2" fontId="65" fillId="0" borderId="28" xfId="0" applyNumberFormat="1" applyFont="1" applyFill="1" applyBorder="1" applyAlignment="1">
      <alignment horizontal="left" vertical="center"/>
    </xf>
    <xf numFmtId="3" fontId="65" fillId="0" borderId="33" xfId="0" applyNumberFormat="1" applyFont="1" applyFill="1" applyBorder="1" applyAlignment="1">
      <alignment horizontal="left" vertical="center"/>
    </xf>
    <xf numFmtId="0" fontId="65" fillId="0" borderId="0" xfId="0" applyNumberFormat="1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left" vertical="center" wrapText="1"/>
    </xf>
    <xf numFmtId="3" fontId="65" fillId="0" borderId="33" xfId="0" applyNumberFormat="1" applyFont="1" applyBorder="1" applyAlignment="1">
      <alignment horizontal="left" vertical="center" wrapText="1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67" fillId="0" borderId="0" xfId="0" applyFont="1" applyAlignment="1">
      <alignment/>
    </xf>
    <xf numFmtId="0" fontId="66" fillId="0" borderId="0" xfId="0" applyFont="1" applyAlignment="1">
      <alignment horizontal="left"/>
    </xf>
    <xf numFmtId="3" fontId="65" fillId="0" borderId="37" xfId="0" applyNumberFormat="1" applyFont="1" applyBorder="1" applyAlignment="1">
      <alignment horizontal="left" vertical="center" wrapText="1"/>
    </xf>
    <xf numFmtId="2" fontId="68" fillId="0" borderId="29" xfId="0" applyNumberFormat="1" applyFont="1" applyBorder="1" applyAlignment="1">
      <alignment horizontal="left" vertical="center" wrapText="1"/>
    </xf>
    <xf numFmtId="2" fontId="68" fillId="0" borderId="14" xfId="0" applyNumberFormat="1" applyFont="1" applyBorder="1" applyAlignment="1">
      <alignment horizontal="left" vertical="center" wrapText="1"/>
    </xf>
    <xf numFmtId="0" fontId="68" fillId="0" borderId="17" xfId="0" applyNumberFormat="1" applyFont="1" applyBorder="1" applyAlignment="1">
      <alignment vertical="center" wrapText="1"/>
    </xf>
    <xf numFmtId="4" fontId="68" fillId="0" borderId="33" xfId="0" applyNumberFormat="1" applyFont="1" applyBorder="1" applyAlignment="1">
      <alignment horizontal="left" vertical="center" wrapText="1"/>
    </xf>
    <xf numFmtId="0" fontId="68" fillId="0" borderId="17" xfId="0" applyNumberFormat="1" applyFont="1" applyFill="1" applyBorder="1" applyAlignment="1">
      <alignment vertical="center" wrapText="1"/>
    </xf>
    <xf numFmtId="0" fontId="69" fillId="0" borderId="0" xfId="0" applyFont="1" applyAlignment="1">
      <alignment/>
    </xf>
    <xf numFmtId="3" fontId="69" fillId="0" borderId="0" xfId="0" applyNumberFormat="1" applyFont="1" applyBorder="1" applyAlignment="1">
      <alignment horizontal="left" wrapText="1"/>
    </xf>
    <xf numFmtId="2" fontId="65" fillId="0" borderId="35" xfId="0" applyNumberFormat="1" applyFont="1" applyFill="1" applyBorder="1" applyAlignment="1">
      <alignment horizontal="left" vertical="center" wrapText="1"/>
    </xf>
    <xf numFmtId="2" fontId="69" fillId="0" borderId="14" xfId="0" applyNumberFormat="1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33" xfId="0" applyNumberFormat="1" applyFont="1" applyBorder="1" applyAlignment="1">
      <alignment horizontal="left" vertical="center"/>
    </xf>
    <xf numFmtId="0" fontId="69" fillId="0" borderId="0" xfId="0" applyNumberFormat="1" applyFont="1" applyBorder="1" applyAlignment="1">
      <alignment horizontal="left" vertical="center"/>
    </xf>
    <xf numFmtId="2" fontId="69" fillId="0" borderId="14" xfId="0" applyNumberFormat="1" applyFont="1" applyBorder="1" applyAlignment="1">
      <alignment horizontal="left" vertical="center"/>
    </xf>
    <xf numFmtId="2" fontId="69" fillId="0" borderId="15" xfId="0" applyNumberFormat="1" applyFont="1" applyFill="1" applyBorder="1" applyAlignment="1">
      <alignment horizontal="left" vertical="center" wrapText="1"/>
    </xf>
    <xf numFmtId="2" fontId="69" fillId="0" borderId="18" xfId="0" applyNumberFormat="1" applyFont="1" applyBorder="1" applyAlignment="1">
      <alignment horizontal="left" vertical="center" wrapText="1"/>
    </xf>
    <xf numFmtId="0" fontId="69" fillId="0" borderId="37" xfId="0" applyNumberFormat="1" applyFont="1" applyBorder="1" applyAlignment="1">
      <alignment horizontal="left" vertical="center" wrapText="1"/>
    </xf>
    <xf numFmtId="2" fontId="69" fillId="0" borderId="29" xfId="0" applyNumberFormat="1" applyFont="1" applyBorder="1" applyAlignment="1">
      <alignment horizontal="left" vertical="center"/>
    </xf>
    <xf numFmtId="2" fontId="69" fillId="0" borderId="37" xfId="0" applyNumberFormat="1" applyFont="1" applyFill="1" applyBorder="1" applyAlignment="1">
      <alignment horizontal="left" vertical="center" wrapText="1"/>
    </xf>
    <xf numFmtId="2" fontId="68" fillId="0" borderId="14" xfId="0" applyNumberFormat="1" applyFont="1" applyBorder="1" applyAlignment="1">
      <alignment horizontal="left" vertical="center"/>
    </xf>
    <xf numFmtId="2" fontId="68" fillId="0" borderId="33" xfId="0" applyNumberFormat="1" applyFont="1" applyFill="1" applyBorder="1" applyAlignment="1">
      <alignment horizontal="left" vertical="center" wrapText="1"/>
    </xf>
    <xf numFmtId="0" fontId="68" fillId="0" borderId="17" xfId="0" applyNumberFormat="1" applyFont="1" applyBorder="1" applyAlignment="1">
      <alignment horizontal="left" vertical="center" wrapText="1"/>
    </xf>
    <xf numFmtId="3" fontId="69" fillId="0" borderId="33" xfId="0" applyNumberFormat="1" applyFont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0" xfId="0" applyNumberFormat="1" applyFont="1" applyFill="1" applyBorder="1" applyAlignment="1">
      <alignment horizontal="left" vertical="center"/>
    </xf>
    <xf numFmtId="2" fontId="69" fillId="0" borderId="14" xfId="0" applyNumberFormat="1" applyFont="1" applyFill="1" applyBorder="1" applyAlignment="1">
      <alignment horizontal="left" vertical="center"/>
    </xf>
    <xf numFmtId="3" fontId="69" fillId="0" borderId="33" xfId="0" applyNumberFormat="1" applyFont="1" applyFill="1" applyBorder="1" applyAlignment="1">
      <alignment horizontal="left" vertical="center"/>
    </xf>
    <xf numFmtId="0" fontId="69" fillId="0" borderId="17" xfId="0" applyNumberFormat="1" applyFont="1" applyBorder="1" applyAlignment="1">
      <alignment horizontal="left" vertical="center" wrapText="1"/>
    </xf>
    <xf numFmtId="2" fontId="69" fillId="0" borderId="33" xfId="0" applyNumberFormat="1" applyFont="1" applyFill="1" applyBorder="1" applyAlignment="1">
      <alignment horizontal="left" vertical="center" wrapText="1"/>
    </xf>
    <xf numFmtId="2" fontId="69" fillId="0" borderId="33" xfId="0" applyNumberFormat="1" applyFont="1" applyBorder="1" applyAlignment="1">
      <alignment horizontal="left" vertical="center" wrapText="1"/>
    </xf>
    <xf numFmtId="2" fontId="69" fillId="0" borderId="35" xfId="0" applyNumberFormat="1" applyFont="1" applyFill="1" applyBorder="1" applyAlignment="1">
      <alignment horizontal="left" vertical="center" wrapText="1"/>
    </xf>
    <xf numFmtId="3" fontId="69" fillId="0" borderId="41" xfId="0" applyNumberFormat="1" applyFont="1" applyBorder="1" applyAlignment="1">
      <alignment horizontal="left" vertical="center"/>
    </xf>
    <xf numFmtId="0" fontId="69" fillId="0" borderId="31" xfId="0" applyNumberFormat="1" applyFont="1" applyBorder="1" applyAlignment="1">
      <alignment horizontal="left" vertical="center"/>
    </xf>
    <xf numFmtId="2" fontId="69" fillId="0" borderId="28" xfId="0" applyNumberFormat="1" applyFont="1" applyBorder="1" applyAlignment="1">
      <alignment horizontal="left" vertical="center"/>
    </xf>
    <xf numFmtId="3" fontId="69" fillId="0" borderId="41" xfId="0" applyNumberFormat="1" applyFont="1" applyBorder="1" applyAlignment="1">
      <alignment horizontal="left" vertical="center" wrapText="1"/>
    </xf>
    <xf numFmtId="0" fontId="69" fillId="0" borderId="31" xfId="0" applyNumberFormat="1" applyFont="1" applyBorder="1" applyAlignment="1">
      <alignment horizontal="left" vertical="center" wrapText="1"/>
    </xf>
    <xf numFmtId="2" fontId="69" fillId="0" borderId="28" xfId="0" applyNumberFormat="1" applyFont="1" applyBorder="1" applyAlignment="1">
      <alignment horizontal="left" vertical="center" wrapText="1"/>
    </xf>
    <xf numFmtId="2" fontId="65" fillId="0" borderId="35" xfId="0" applyNumberFormat="1" applyFont="1" applyFill="1" applyBorder="1" applyAlignment="1">
      <alignment horizontal="left" vertical="center" wrapText="1"/>
    </xf>
    <xf numFmtId="2" fontId="69" fillId="0" borderId="40" xfId="0" applyNumberFormat="1" applyFont="1" applyFill="1" applyBorder="1" applyAlignment="1">
      <alignment horizontal="left" vertical="center" wrapText="1"/>
    </xf>
    <xf numFmtId="2" fontId="69" fillId="0" borderId="35" xfId="0" applyNumberFormat="1" applyFont="1" applyFill="1" applyBorder="1" applyAlignment="1">
      <alignment horizontal="left" vertical="center" wrapText="1"/>
    </xf>
    <xf numFmtId="0" fontId="69" fillId="0" borderId="31" xfId="0" applyNumberFormat="1" applyFont="1" applyBorder="1" applyAlignment="1">
      <alignment vertical="center" wrapText="1"/>
    </xf>
    <xf numFmtId="2" fontId="69" fillId="0" borderId="40" xfId="0" applyNumberFormat="1" applyFont="1" applyBorder="1" applyAlignment="1">
      <alignment horizontal="left" vertical="center" wrapText="1"/>
    </xf>
    <xf numFmtId="2" fontId="69" fillId="0" borderId="40" xfId="0" applyNumberFormat="1" applyFont="1" applyFill="1" applyBorder="1" applyAlignment="1">
      <alignment horizontal="left" vertical="center" wrapText="1"/>
    </xf>
    <xf numFmtId="3" fontId="69" fillId="0" borderId="33" xfId="0" applyNumberFormat="1" applyFont="1" applyBorder="1" applyAlignment="1">
      <alignment horizontal="left" vertical="center"/>
    </xf>
    <xf numFmtId="0" fontId="69" fillId="0" borderId="17" xfId="0" applyNumberFormat="1" applyFont="1" applyBorder="1" applyAlignment="1">
      <alignment horizontal="left" vertical="center"/>
    </xf>
    <xf numFmtId="2" fontId="69" fillId="0" borderId="41" xfId="0" applyNumberFormat="1" applyFont="1" applyBorder="1" applyAlignment="1">
      <alignment horizontal="left" vertical="center" wrapText="1"/>
    </xf>
    <xf numFmtId="0" fontId="69" fillId="0" borderId="36" xfId="0" applyNumberFormat="1" applyFont="1" applyBorder="1" applyAlignment="1">
      <alignment horizontal="left" vertical="center"/>
    </xf>
    <xf numFmtId="2" fontId="69" fillId="0" borderId="42" xfId="0" applyNumberFormat="1" applyFont="1" applyFill="1" applyBorder="1" applyAlignment="1">
      <alignment horizontal="left" vertical="center" wrapText="1"/>
    </xf>
    <xf numFmtId="3" fontId="69" fillId="0" borderId="41" xfId="0" applyNumberFormat="1" applyFont="1" applyBorder="1" applyAlignment="1">
      <alignment horizontal="left" vertical="center" wrapText="1"/>
    </xf>
    <xf numFmtId="0" fontId="69" fillId="0" borderId="31" xfId="0" applyNumberFormat="1" applyFont="1" applyBorder="1" applyAlignment="1">
      <alignment horizontal="left" vertical="center" wrapText="1"/>
    </xf>
    <xf numFmtId="2" fontId="69" fillId="0" borderId="28" xfId="0" applyNumberFormat="1" applyFont="1" applyBorder="1" applyAlignment="1">
      <alignment horizontal="left" vertical="center" wrapText="1"/>
    </xf>
    <xf numFmtId="0" fontId="69" fillId="0" borderId="17" xfId="0" applyNumberFormat="1" applyFont="1" applyBorder="1" applyAlignment="1">
      <alignment vertical="center" wrapText="1"/>
    </xf>
    <xf numFmtId="20" fontId="0" fillId="0" borderId="0" xfId="0" applyNumberFormat="1" applyFont="1" applyAlignment="1">
      <alignment horizontal="center"/>
    </xf>
    <xf numFmtId="3" fontId="69" fillId="0" borderId="33" xfId="0" applyNumberFormat="1" applyFont="1" applyBorder="1" applyAlignment="1">
      <alignment horizontal="left" vertical="center" wrapText="1"/>
    </xf>
    <xf numFmtId="0" fontId="69" fillId="0" borderId="17" xfId="0" applyNumberFormat="1" applyFont="1" applyBorder="1" applyAlignment="1">
      <alignment horizontal="left" vertical="center" wrapText="1"/>
    </xf>
    <xf numFmtId="2" fontId="69" fillId="0" borderId="14" xfId="0" applyNumberFormat="1" applyFont="1" applyBorder="1" applyAlignment="1">
      <alignment horizontal="left" vertical="center" wrapText="1"/>
    </xf>
    <xf numFmtId="2" fontId="69" fillId="0" borderId="35" xfId="0" applyNumberFormat="1" applyFont="1" applyFill="1" applyBorder="1" applyAlignment="1">
      <alignment horizontal="left" vertical="center" wrapText="1"/>
    </xf>
    <xf numFmtId="2" fontId="69" fillId="0" borderId="43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3" fontId="0" fillId="0" borderId="33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left" vertical="center"/>
    </xf>
    <xf numFmtId="2" fontId="0" fillId="0" borderId="33" xfId="0" applyNumberFormat="1" applyFont="1" applyFill="1" applyBorder="1" applyAlignment="1">
      <alignment horizontal="left" vertical="center" wrapText="1"/>
    </xf>
    <xf numFmtId="2" fontId="69" fillId="0" borderId="28" xfId="0" applyNumberFormat="1" applyFont="1" applyBorder="1" applyAlignment="1">
      <alignment horizontal="left" vertical="center" wrapText="1"/>
    </xf>
    <xf numFmtId="2" fontId="69" fillId="0" borderId="14" xfId="0" applyNumberFormat="1" applyFont="1" applyBorder="1" applyAlignment="1">
      <alignment horizontal="left" vertical="center" wrapText="1"/>
    </xf>
    <xf numFmtId="0" fontId="69" fillId="0" borderId="31" xfId="0" applyNumberFormat="1" applyFont="1" applyBorder="1" applyAlignment="1">
      <alignment horizontal="left" vertical="center" wrapText="1"/>
    </xf>
    <xf numFmtId="0" fontId="69" fillId="0" borderId="17" xfId="0" applyNumberFormat="1" applyFont="1" applyBorder="1" applyAlignment="1">
      <alignment horizontal="left" vertical="center" wrapText="1"/>
    </xf>
    <xf numFmtId="2" fontId="69" fillId="0" borderId="40" xfId="0" applyNumberFormat="1" applyFont="1" applyFill="1" applyBorder="1" applyAlignment="1">
      <alignment horizontal="left" vertical="center" wrapText="1"/>
    </xf>
    <xf numFmtId="2" fontId="69" fillId="0" borderId="35" xfId="0" applyNumberFormat="1" applyFont="1" applyFill="1" applyBorder="1" applyAlignment="1">
      <alignment horizontal="left" vertical="center" wrapText="1"/>
    </xf>
    <xf numFmtId="3" fontId="69" fillId="0" borderId="41" xfId="0" applyNumberFormat="1" applyFont="1" applyBorder="1" applyAlignment="1">
      <alignment horizontal="left" vertical="center" wrapText="1"/>
    </xf>
    <xf numFmtId="3" fontId="69" fillId="0" borderId="33" xfId="0" applyNumberFormat="1" applyFont="1" applyBorder="1" applyAlignment="1">
      <alignment horizontal="left" vertical="center" wrapText="1"/>
    </xf>
    <xf numFmtId="3" fontId="0" fillId="0" borderId="41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2" fontId="68" fillId="0" borderId="33" xfId="0" applyNumberFormat="1" applyFont="1" applyBorder="1" applyAlignment="1">
      <alignment horizontal="left" vertical="center" wrapText="1"/>
    </xf>
    <xf numFmtId="2" fontId="69" fillId="0" borderId="41" xfId="0" applyNumberFormat="1" applyFont="1" applyFill="1" applyBorder="1" applyAlignment="1">
      <alignment horizontal="left" vertical="center" wrapText="1"/>
    </xf>
    <xf numFmtId="199" fontId="68" fillId="0" borderId="0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0" fontId="65" fillId="0" borderId="31" xfId="0" applyNumberFormat="1" applyFont="1" applyBorder="1" applyAlignment="1">
      <alignment horizontal="left" vertical="center" wrapText="1"/>
    </xf>
    <xf numFmtId="0" fontId="65" fillId="0" borderId="17" xfId="0" applyNumberFormat="1" applyFont="1" applyBorder="1" applyAlignment="1">
      <alignment horizontal="left" vertical="center" wrapText="1"/>
    </xf>
    <xf numFmtId="2" fontId="65" fillId="0" borderId="28" xfId="0" applyNumberFormat="1" applyFont="1" applyBorder="1" applyAlignment="1">
      <alignment horizontal="left" vertical="center" wrapText="1"/>
    </xf>
    <xf numFmtId="2" fontId="65" fillId="0" borderId="14" xfId="0" applyNumberFormat="1" applyFont="1" applyBorder="1" applyAlignment="1">
      <alignment horizontal="left" vertical="center" wrapText="1"/>
    </xf>
    <xf numFmtId="3" fontId="65" fillId="0" borderId="33" xfId="0" applyNumberFormat="1" applyFont="1" applyBorder="1" applyAlignment="1">
      <alignment horizontal="left" vertical="center" wrapText="1"/>
    </xf>
    <xf numFmtId="3" fontId="65" fillId="0" borderId="37" xfId="0" applyNumberFormat="1" applyFont="1" applyBorder="1" applyAlignment="1">
      <alignment horizontal="left" vertical="center" wrapText="1"/>
    </xf>
    <xf numFmtId="2" fontId="69" fillId="0" borderId="28" xfId="0" applyNumberFormat="1" applyFont="1" applyBorder="1" applyAlignment="1">
      <alignment horizontal="left" vertical="center" wrapText="1"/>
    </xf>
    <xf numFmtId="2" fontId="69" fillId="0" borderId="14" xfId="0" applyNumberFormat="1" applyFont="1" applyBorder="1" applyAlignment="1">
      <alignment horizontal="left" vertical="center" wrapText="1"/>
    </xf>
    <xf numFmtId="2" fontId="69" fillId="0" borderId="29" xfId="0" applyNumberFormat="1" applyFont="1" applyBorder="1" applyAlignment="1">
      <alignment horizontal="left" vertical="center" wrapText="1"/>
    </xf>
    <xf numFmtId="2" fontId="69" fillId="0" borderId="35" xfId="0" applyNumberFormat="1" applyFont="1" applyBorder="1" applyAlignment="1">
      <alignment horizontal="left" vertical="center" wrapText="1"/>
    </xf>
    <xf numFmtId="3" fontId="65" fillId="0" borderId="41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0" fontId="65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65" fillId="0" borderId="44" xfId="0" applyNumberFormat="1" applyFont="1" applyBorder="1" applyAlignment="1">
      <alignment horizontal="left" vertical="center" wrapText="1"/>
    </xf>
    <xf numFmtId="3" fontId="65" fillId="0" borderId="45" xfId="0" applyNumberFormat="1" applyFont="1" applyBorder="1" applyAlignment="1">
      <alignment horizontal="left" vertical="center" wrapText="1"/>
    </xf>
    <xf numFmtId="3" fontId="69" fillId="0" borderId="41" xfId="0" applyNumberFormat="1" applyFont="1" applyBorder="1" applyAlignment="1">
      <alignment horizontal="left" vertical="center" wrapText="1"/>
    </xf>
    <xf numFmtId="3" fontId="69" fillId="0" borderId="33" xfId="0" applyNumberFormat="1" applyFont="1" applyBorder="1" applyAlignment="1">
      <alignment horizontal="left" vertical="center" wrapText="1"/>
    </xf>
    <xf numFmtId="3" fontId="69" fillId="0" borderId="37" xfId="0" applyNumberFormat="1" applyFont="1" applyBorder="1" applyAlignment="1">
      <alignment horizontal="left" vertical="center" wrapText="1"/>
    </xf>
    <xf numFmtId="0" fontId="69" fillId="0" borderId="31" xfId="0" applyNumberFormat="1" applyFont="1" applyBorder="1" applyAlignment="1">
      <alignment horizontal="left" vertical="center" wrapText="1"/>
    </xf>
    <xf numFmtId="0" fontId="69" fillId="0" borderId="19" xfId="0" applyNumberFormat="1" applyFont="1" applyBorder="1" applyAlignment="1">
      <alignment horizontal="left" vertical="center" wrapText="1"/>
    </xf>
    <xf numFmtId="2" fontId="65" fillId="0" borderId="40" xfId="0" applyNumberFormat="1" applyFont="1" applyFill="1" applyBorder="1" applyAlignment="1">
      <alignment horizontal="left" vertical="center" wrapText="1"/>
    </xf>
    <xf numFmtId="2" fontId="65" fillId="0" borderId="35" xfId="0" applyNumberFormat="1" applyFont="1" applyFill="1" applyBorder="1" applyAlignment="1">
      <alignment horizontal="left" vertical="center" wrapText="1"/>
    </xf>
    <xf numFmtId="2" fontId="69" fillId="0" borderId="40" xfId="0" applyNumberFormat="1" applyFont="1" applyFill="1" applyBorder="1" applyAlignment="1">
      <alignment horizontal="left" vertical="center" wrapText="1"/>
    </xf>
    <xf numFmtId="2" fontId="65" fillId="0" borderId="31" xfId="0" applyNumberFormat="1" applyFont="1" applyBorder="1" applyAlignment="1">
      <alignment horizontal="left" vertical="center" wrapText="1"/>
    </xf>
    <xf numFmtId="3" fontId="65" fillId="0" borderId="33" xfId="0" applyNumberFormat="1" applyFont="1" applyFill="1" applyBorder="1" applyAlignment="1">
      <alignment horizontal="left" vertical="center" wrapText="1"/>
    </xf>
    <xf numFmtId="3" fontId="69" fillId="0" borderId="4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31" xfId="0" applyNumberFormat="1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3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top" wrapText="1"/>
    </xf>
    <xf numFmtId="0" fontId="65" fillId="0" borderId="41" xfId="0" applyNumberFormat="1" applyFont="1" applyBorder="1" applyAlignment="1">
      <alignment horizontal="left" vertical="center"/>
    </xf>
    <xf numFmtId="2" fontId="0" fillId="0" borderId="28" xfId="0" applyNumberFormat="1" applyFont="1" applyBorder="1" applyAlignment="1">
      <alignment horizontal="left" vertical="center"/>
    </xf>
    <xf numFmtId="2" fontId="0" fillId="0" borderId="4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2" fontId="0" fillId="33" borderId="46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25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4" fontId="68" fillId="0" borderId="41" xfId="0" applyNumberFormat="1" applyFont="1" applyBorder="1" applyAlignment="1">
      <alignment horizontal="left" vertical="center" wrapText="1"/>
    </xf>
    <xf numFmtId="1" fontId="68" fillId="0" borderId="31" xfId="0" applyNumberFormat="1" applyFont="1" applyBorder="1" applyAlignment="1">
      <alignment vertical="center" wrapText="1"/>
    </xf>
    <xf numFmtId="2" fontId="71" fillId="0" borderId="28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" fontId="65" fillId="0" borderId="33" xfId="0" applyNumberFormat="1" applyFont="1" applyBorder="1" applyAlignment="1">
      <alignment horizontal="left" vertical="center" wrapText="1"/>
    </xf>
    <xf numFmtId="4" fontId="71" fillId="0" borderId="33" xfId="0" applyNumberFormat="1" applyFont="1" applyBorder="1" applyAlignment="1">
      <alignment horizontal="left" vertical="center" wrapText="1"/>
    </xf>
    <xf numFmtId="2" fontId="71" fillId="0" borderId="14" xfId="0" applyNumberFormat="1" applyFont="1" applyBorder="1" applyAlignment="1">
      <alignment horizontal="left" vertical="center" wrapText="1"/>
    </xf>
    <xf numFmtId="2" fontId="0" fillId="0" borderId="41" xfId="0" applyNumberFormat="1" applyFont="1" applyBorder="1" applyAlignment="1">
      <alignment horizontal="left" vertical="center" wrapText="1"/>
    </xf>
    <xf numFmtId="0" fontId="71" fillId="0" borderId="31" xfId="0" applyNumberFormat="1" applyFont="1" applyBorder="1" applyAlignment="1">
      <alignment horizontal="left" vertical="center" wrapText="1"/>
    </xf>
    <xf numFmtId="4" fontId="72" fillId="0" borderId="41" xfId="0" applyNumberFormat="1" applyFont="1" applyBorder="1" applyAlignment="1">
      <alignment horizontal="left" vertical="center" wrapText="1"/>
    </xf>
    <xf numFmtId="1" fontId="72" fillId="0" borderId="31" xfId="0" applyNumberFormat="1" applyFont="1" applyBorder="1" applyAlignment="1">
      <alignment vertical="center" wrapText="1"/>
    </xf>
    <xf numFmtId="2" fontId="72" fillId="0" borderId="28" xfId="0" applyNumberFormat="1" applyFont="1" applyBorder="1" applyAlignment="1">
      <alignment horizontal="left" vertical="center" wrapText="1"/>
    </xf>
    <xf numFmtId="4" fontId="72" fillId="0" borderId="33" xfId="0" applyNumberFormat="1" applyFont="1" applyBorder="1" applyAlignment="1">
      <alignment horizontal="left" vertical="center" wrapText="1"/>
    </xf>
    <xf numFmtId="1" fontId="72" fillId="0" borderId="17" xfId="0" applyNumberFormat="1" applyFont="1" applyBorder="1" applyAlignment="1">
      <alignment vertical="center" wrapText="1"/>
    </xf>
    <xf numFmtId="2" fontId="72" fillId="0" borderId="14" xfId="0" applyNumberFormat="1" applyFont="1" applyBorder="1" applyAlignment="1">
      <alignment horizontal="left" vertical="center" wrapText="1"/>
    </xf>
    <xf numFmtId="3" fontId="72" fillId="0" borderId="33" xfId="0" applyNumberFormat="1" applyFont="1" applyBorder="1" applyAlignment="1">
      <alignment horizontal="left" vertical="center" wrapText="1"/>
    </xf>
    <xf numFmtId="1" fontId="69" fillId="0" borderId="17" xfId="0" applyNumberFormat="1" applyFont="1" applyBorder="1" applyAlignment="1">
      <alignment vertical="center" wrapText="1"/>
    </xf>
    <xf numFmtId="1" fontId="65" fillId="0" borderId="30" xfId="0" applyNumberFormat="1" applyFont="1" applyBorder="1" applyAlignment="1">
      <alignment horizontal="left" vertical="center" wrapText="1"/>
    </xf>
    <xf numFmtId="3" fontId="71" fillId="0" borderId="41" xfId="0" applyNumberFormat="1" applyFont="1" applyBorder="1" applyAlignment="1">
      <alignment horizontal="left" vertical="center" wrapText="1"/>
    </xf>
    <xf numFmtId="0" fontId="71" fillId="0" borderId="31" xfId="0" applyNumberFormat="1" applyFont="1" applyFill="1" applyBorder="1" applyAlignment="1">
      <alignment vertical="center" wrapText="1"/>
    </xf>
    <xf numFmtId="0" fontId="69" fillId="0" borderId="17" xfId="0" applyNumberFormat="1" applyFont="1" applyFill="1" applyBorder="1" applyAlignment="1">
      <alignment vertical="center" wrapText="1"/>
    </xf>
    <xf numFmtId="2" fontId="68" fillId="0" borderId="28" xfId="0" applyNumberFormat="1" applyFont="1" applyBorder="1" applyAlignment="1">
      <alignment horizontal="left" vertical="center" wrapText="1"/>
    </xf>
    <xf numFmtId="2" fontId="68" fillId="0" borderId="40" xfId="0" applyNumberFormat="1" applyFont="1" applyBorder="1" applyAlignment="1">
      <alignment horizontal="left" vertical="center" wrapText="1"/>
    </xf>
    <xf numFmtId="2" fontId="71" fillId="0" borderId="40" xfId="0" applyNumberFormat="1" applyFont="1" applyBorder="1" applyAlignment="1">
      <alignment horizontal="left" vertical="center" wrapText="1"/>
    </xf>
    <xf numFmtId="2" fontId="72" fillId="0" borderId="31" xfId="0" applyNumberFormat="1" applyFont="1" applyFill="1" applyBorder="1" applyAlignment="1">
      <alignment vertical="center" wrapText="1"/>
    </xf>
    <xf numFmtId="2" fontId="72" fillId="0" borderId="40" xfId="0" applyNumberFormat="1" applyFont="1" applyBorder="1" applyAlignment="1">
      <alignment horizontal="left" vertical="center" wrapText="1"/>
    </xf>
    <xf numFmtId="3" fontId="68" fillId="0" borderId="33" xfId="0" applyNumberFormat="1" applyFont="1" applyBorder="1" applyAlignment="1">
      <alignment horizontal="left" vertical="center" wrapText="1"/>
    </xf>
    <xf numFmtId="2" fontId="72" fillId="0" borderId="17" xfId="0" applyNumberFormat="1" applyFont="1" applyFill="1" applyBorder="1" applyAlignment="1">
      <alignment vertical="center" wrapText="1"/>
    </xf>
    <xf numFmtId="2" fontId="72" fillId="0" borderId="35" xfId="0" applyNumberFormat="1" applyFont="1" applyBorder="1" applyAlignment="1">
      <alignment horizontal="left" vertical="center" wrapText="1"/>
    </xf>
    <xf numFmtId="0" fontId="69" fillId="0" borderId="19" xfId="0" applyNumberFormat="1" applyFont="1" applyFill="1" applyBorder="1" applyAlignment="1">
      <alignment vertical="center" wrapText="1"/>
    </xf>
    <xf numFmtId="0" fontId="72" fillId="0" borderId="31" xfId="0" applyNumberFormat="1" applyFont="1" applyBorder="1" applyAlignment="1">
      <alignment vertical="center" wrapText="1"/>
    </xf>
    <xf numFmtId="3" fontId="72" fillId="0" borderId="41" xfId="0" applyNumberFormat="1" applyFont="1" applyBorder="1" applyAlignment="1">
      <alignment horizontal="left" vertical="center" wrapText="1"/>
    </xf>
    <xf numFmtId="3" fontId="71" fillId="0" borderId="33" xfId="0" applyNumberFormat="1" applyFont="1" applyBorder="1" applyAlignment="1">
      <alignment horizontal="left" vertical="center" wrapText="1"/>
    </xf>
    <xf numFmtId="0" fontId="71" fillId="0" borderId="17" xfId="0" applyNumberFormat="1" applyFont="1" applyBorder="1" applyAlignment="1">
      <alignment vertical="center" wrapText="1"/>
    </xf>
    <xf numFmtId="3" fontId="72" fillId="0" borderId="41" xfId="0" applyNumberFormat="1" applyFont="1" applyBorder="1" applyAlignment="1">
      <alignment horizontal="left" vertical="center"/>
    </xf>
    <xf numFmtId="0" fontId="72" fillId="0" borderId="31" xfId="0" applyNumberFormat="1" applyFont="1" applyBorder="1" applyAlignment="1">
      <alignment horizontal="left" vertical="center"/>
    </xf>
    <xf numFmtId="2" fontId="72" fillId="0" borderId="28" xfId="0" applyNumberFormat="1" applyFont="1" applyBorder="1" applyAlignment="1">
      <alignment horizontal="left" vertical="center"/>
    </xf>
    <xf numFmtId="2" fontId="72" fillId="0" borderId="41" xfId="0" applyNumberFormat="1" applyFont="1" applyFill="1" applyBorder="1" applyAlignment="1">
      <alignment horizontal="left" vertical="center" wrapText="1"/>
    </xf>
    <xf numFmtId="4" fontId="69" fillId="0" borderId="33" xfId="0" applyNumberFormat="1" applyFont="1" applyBorder="1" applyAlignment="1">
      <alignment horizontal="left" vertical="center"/>
    </xf>
    <xf numFmtId="0" fontId="71" fillId="0" borderId="31" xfId="0" applyNumberFormat="1" applyFont="1" applyBorder="1" applyAlignment="1">
      <alignment vertical="center" wrapText="1"/>
    </xf>
    <xf numFmtId="3" fontId="69" fillId="0" borderId="41" xfId="0" applyNumberFormat="1" applyFont="1" applyFill="1" applyBorder="1" applyAlignment="1">
      <alignment horizontal="left" vertical="center"/>
    </xf>
    <xf numFmtId="0" fontId="69" fillId="0" borderId="36" xfId="0" applyNumberFormat="1" applyFont="1" applyFill="1" applyBorder="1" applyAlignment="1">
      <alignment horizontal="left" vertical="center"/>
    </xf>
    <xf numFmtId="2" fontId="69" fillId="0" borderId="28" xfId="0" applyNumberFormat="1" applyFont="1" applyFill="1" applyBorder="1" applyAlignment="1">
      <alignment horizontal="left" vertical="center"/>
    </xf>
    <xf numFmtId="3" fontId="71" fillId="0" borderId="33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left" vertical="center"/>
    </xf>
    <xf numFmtId="2" fontId="71" fillId="0" borderId="14" xfId="0" applyNumberFormat="1" applyFont="1" applyFill="1" applyBorder="1" applyAlignment="1">
      <alignment horizontal="left" vertical="center"/>
    </xf>
    <xf numFmtId="2" fontId="71" fillId="0" borderId="15" xfId="0" applyNumberFormat="1" applyFont="1" applyFill="1" applyBorder="1" applyAlignment="1">
      <alignment horizontal="left" vertical="center" wrapText="1"/>
    </xf>
    <xf numFmtId="0" fontId="71" fillId="0" borderId="17" xfId="0" applyNumberFormat="1" applyFont="1" applyBorder="1" applyAlignment="1">
      <alignment horizontal="left" vertical="center" wrapText="1"/>
    </xf>
    <xf numFmtId="2" fontId="71" fillId="0" borderId="35" xfId="0" applyNumberFormat="1" applyFont="1" applyFill="1" applyBorder="1" applyAlignment="1">
      <alignment horizontal="left" vertical="center" wrapText="1"/>
    </xf>
    <xf numFmtId="0" fontId="72" fillId="0" borderId="17" xfId="0" applyNumberFormat="1" applyFont="1" applyBorder="1" applyAlignment="1">
      <alignment vertical="center"/>
    </xf>
    <xf numFmtId="2" fontId="69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30" xfId="47" applyFont="1" applyBorder="1" applyAlignment="1" applyProtection="1">
      <alignment vertical="center"/>
      <protection/>
    </xf>
    <xf numFmtId="0" fontId="65" fillId="0" borderId="31" xfId="0" applyFont="1" applyBorder="1" applyAlignment="1">
      <alignment horizontal="center" vertical="center" wrapText="1"/>
    </xf>
    <xf numFmtId="2" fontId="65" fillId="0" borderId="30" xfId="0" applyNumberFormat="1" applyFont="1" applyFill="1" applyBorder="1" applyAlignment="1">
      <alignment horizontal="left" vertical="center" wrapText="1"/>
    </xf>
    <xf numFmtId="0" fontId="0" fillId="0" borderId="47" xfId="47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 wrapText="1"/>
    </xf>
    <xf numFmtId="0" fontId="65" fillId="0" borderId="44" xfId="0" applyFont="1" applyBorder="1" applyAlignment="1">
      <alignment horizontal="center" vertical="center" wrapText="1"/>
    </xf>
    <xf numFmtId="3" fontId="0" fillId="0" borderId="45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2" fontId="0" fillId="0" borderId="48" xfId="0" applyNumberFormat="1" applyFont="1" applyBorder="1" applyAlignment="1">
      <alignment horizontal="left" vertical="center" wrapText="1"/>
    </xf>
    <xf numFmtId="2" fontId="0" fillId="0" borderId="45" xfId="0" applyNumberFormat="1" applyFont="1" applyBorder="1" applyAlignment="1">
      <alignment horizontal="left" vertical="center" wrapText="1"/>
    </xf>
    <xf numFmtId="2" fontId="65" fillId="0" borderId="47" xfId="0" applyNumberFormat="1" applyFont="1" applyBorder="1" applyAlignment="1">
      <alignment horizontal="left" vertical="center" wrapText="1"/>
    </xf>
    <xf numFmtId="3" fontId="69" fillId="0" borderId="45" xfId="0" applyNumberFormat="1" applyFont="1" applyBorder="1" applyAlignment="1">
      <alignment horizontal="left" vertical="center" wrapText="1"/>
    </xf>
    <xf numFmtId="0" fontId="69" fillId="0" borderId="44" xfId="0" applyNumberFormat="1" applyFont="1" applyBorder="1" applyAlignment="1">
      <alignment horizontal="left" vertical="center" wrapText="1"/>
    </xf>
    <xf numFmtId="2" fontId="69" fillId="0" borderId="48" xfId="0" applyNumberFormat="1" applyFont="1" applyBorder="1" applyAlignment="1">
      <alignment horizontal="left" vertical="center" wrapText="1"/>
    </xf>
    <xf numFmtId="2" fontId="69" fillId="0" borderId="49" xfId="0" applyNumberFormat="1" applyFont="1" applyFill="1" applyBorder="1" applyAlignment="1">
      <alignment horizontal="left" vertical="center" wrapText="1"/>
    </xf>
    <xf numFmtId="2" fontId="65" fillId="0" borderId="44" xfId="0" applyNumberFormat="1" applyFont="1" applyBorder="1" applyAlignment="1">
      <alignment horizontal="left" vertical="center" wrapText="1"/>
    </xf>
    <xf numFmtId="2" fontId="65" fillId="0" borderId="48" xfId="0" applyNumberFormat="1" applyFont="1" applyBorder="1" applyAlignment="1">
      <alignment horizontal="left" vertical="center"/>
    </xf>
    <xf numFmtId="2" fontId="65" fillId="0" borderId="45" xfId="0" applyNumberFormat="1" applyFont="1" applyFill="1" applyBorder="1" applyAlignment="1">
      <alignment horizontal="left" vertical="center" wrapText="1"/>
    </xf>
    <xf numFmtId="2" fontId="65" fillId="0" borderId="47" xfId="0" applyNumberFormat="1" applyFont="1" applyFill="1" applyBorder="1" applyAlignment="1">
      <alignment horizontal="left" vertical="center" wrapText="1"/>
    </xf>
    <xf numFmtId="0" fontId="72" fillId="0" borderId="31" xfId="0" applyNumberFormat="1" applyFont="1" applyBorder="1" applyAlignment="1">
      <alignment vertical="center"/>
    </xf>
    <xf numFmtId="0" fontId="0" fillId="0" borderId="5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4" fontId="72" fillId="0" borderId="45" xfId="0" applyNumberFormat="1" applyFont="1" applyBorder="1" applyAlignment="1">
      <alignment horizontal="left" vertical="center" wrapText="1"/>
    </xf>
    <xf numFmtId="0" fontId="72" fillId="0" borderId="44" xfId="0" applyNumberFormat="1" applyFont="1" applyBorder="1" applyAlignment="1">
      <alignment vertical="center"/>
    </xf>
    <xf numFmtId="2" fontId="72" fillId="0" borderId="48" xfId="0" applyNumberFormat="1" applyFont="1" applyBorder="1" applyAlignment="1">
      <alignment horizontal="left" vertical="center" wrapText="1"/>
    </xf>
    <xf numFmtId="2" fontId="72" fillId="0" borderId="49" xfId="0" applyNumberFormat="1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/>
    </xf>
    <xf numFmtId="49" fontId="71" fillId="0" borderId="0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2" fontId="71" fillId="0" borderId="0" xfId="0" applyNumberFormat="1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69" fillId="0" borderId="0" xfId="0" applyNumberFormat="1" applyFont="1" applyFill="1" applyAlignment="1">
      <alignment horizontal="left"/>
    </xf>
    <xf numFmtId="0" fontId="72" fillId="0" borderId="0" xfId="0" applyFont="1" applyFill="1" applyAlignment="1">
      <alignment/>
    </xf>
    <xf numFmtId="0" fontId="72" fillId="0" borderId="0" xfId="0" applyNumberFormat="1" applyFont="1" applyFill="1" applyAlignment="1">
      <alignment horizontal="left"/>
    </xf>
    <xf numFmtId="2" fontId="72" fillId="0" borderId="0" xfId="0" applyNumberFormat="1" applyFont="1" applyFill="1" applyAlignment="1">
      <alignment horizontal="left"/>
    </xf>
    <xf numFmtId="0" fontId="69" fillId="0" borderId="36" xfId="0" applyNumberFormat="1" applyFont="1" applyFill="1" applyBorder="1" applyAlignment="1">
      <alignment horizontal="left" vertical="center" wrapText="1"/>
    </xf>
    <xf numFmtId="3" fontId="69" fillId="0" borderId="0" xfId="0" applyNumberFormat="1" applyFont="1" applyFill="1" applyAlignment="1">
      <alignment horizontal="left"/>
    </xf>
    <xf numFmtId="180" fontId="0" fillId="35" borderId="0" xfId="0" applyNumberFormat="1" applyFont="1" applyFill="1" applyBorder="1" applyAlignment="1">
      <alignment horizontal="left"/>
    </xf>
    <xf numFmtId="180" fontId="0" fillId="35" borderId="0" xfId="0" applyNumberFormat="1" applyFont="1" applyFill="1" applyAlignment="1">
      <alignment horizontal="left"/>
    </xf>
    <xf numFmtId="198" fontId="65" fillId="0" borderId="0" xfId="0" applyNumberFormat="1" applyFont="1" applyAlignment="1">
      <alignment horizontal="left"/>
    </xf>
    <xf numFmtId="198" fontId="1" fillId="36" borderId="52" xfId="0" applyNumberFormat="1" applyFont="1" applyFill="1" applyBorder="1" applyAlignment="1">
      <alignment horizontal="left"/>
    </xf>
    <xf numFmtId="3" fontId="65" fillId="0" borderId="53" xfId="0" applyNumberFormat="1" applyFont="1" applyFill="1" applyBorder="1" applyAlignment="1">
      <alignment horizontal="left" wrapText="1"/>
    </xf>
    <xf numFmtId="3" fontId="65" fillId="0" borderId="0" xfId="0" applyNumberFormat="1" applyFont="1" applyFill="1" applyBorder="1" applyAlignment="1">
      <alignment horizontal="left" wrapText="1"/>
    </xf>
    <xf numFmtId="2" fontId="65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/>
    </xf>
    <xf numFmtId="3" fontId="69" fillId="0" borderId="53" xfId="0" applyNumberFormat="1" applyFont="1" applyFill="1" applyBorder="1" applyAlignment="1">
      <alignment horizontal="left" wrapText="1"/>
    </xf>
    <xf numFmtId="3" fontId="69" fillId="0" borderId="0" xfId="0" applyNumberFormat="1" applyFont="1" applyFill="1" applyBorder="1" applyAlignment="1">
      <alignment horizontal="left" wrapText="1"/>
    </xf>
    <xf numFmtId="2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0" fontId="0" fillId="0" borderId="5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left" wrapText="1"/>
    </xf>
    <xf numFmtId="2" fontId="69" fillId="0" borderId="0" xfId="0" applyNumberFormat="1" applyFont="1" applyFill="1" applyBorder="1" applyAlignment="1">
      <alignment/>
    </xf>
    <xf numFmtId="1" fontId="0" fillId="0" borderId="53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>
      <alignment/>
    </xf>
    <xf numFmtId="1" fontId="2" fillId="0" borderId="53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53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3" fontId="0" fillId="0" borderId="53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vertical="center"/>
    </xf>
    <xf numFmtId="2" fontId="11" fillId="0" borderId="32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69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/>
    </xf>
    <xf numFmtId="2" fontId="68" fillId="0" borderId="0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vertical="top"/>
    </xf>
    <xf numFmtId="4" fontId="1" fillId="0" borderId="5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Alignment="1">
      <alignment/>
    </xf>
    <xf numFmtId="0" fontId="68" fillId="0" borderId="33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left" vertical="top" wrapText="1"/>
    </xf>
    <xf numFmtId="2" fontId="65" fillId="0" borderId="0" xfId="0" applyNumberFormat="1" applyFont="1" applyAlignment="1">
      <alignment/>
    </xf>
    <xf numFmtId="2" fontId="65" fillId="0" borderId="0" xfId="0" applyNumberFormat="1" applyFont="1" applyAlignment="1">
      <alignment horizontal="left"/>
    </xf>
    <xf numFmtId="2" fontId="25" fillId="0" borderId="0" xfId="0" applyNumberFormat="1" applyFont="1" applyAlignment="1">
      <alignment/>
    </xf>
    <xf numFmtId="3" fontId="68" fillId="0" borderId="41" xfId="0" applyNumberFormat="1" applyFont="1" applyBorder="1" applyAlignment="1">
      <alignment horizontal="left" vertical="center" wrapText="1"/>
    </xf>
    <xf numFmtId="0" fontId="68" fillId="0" borderId="31" xfId="0" applyNumberFormat="1" applyFont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68" fillId="0" borderId="14" xfId="0" applyFont="1" applyBorder="1" applyAlignment="1">
      <alignment horizontal="left" vertical="top" wrapText="1"/>
    </xf>
    <xf numFmtId="2" fontId="68" fillId="0" borderId="33" xfId="0" applyNumberFormat="1" applyFont="1" applyBorder="1" applyAlignment="1">
      <alignment horizontal="left" vertical="top" wrapText="1"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2" fontId="0" fillId="0" borderId="28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left" vertical="center" wrapText="1"/>
    </xf>
    <xf numFmtId="2" fontId="0" fillId="0" borderId="35" xfId="0" applyNumberFormat="1" applyFont="1" applyBorder="1" applyAlignment="1">
      <alignment horizontal="left" vertical="center" wrapText="1"/>
    </xf>
    <xf numFmtId="2" fontId="65" fillId="0" borderId="27" xfId="0" applyNumberFormat="1" applyFont="1" applyBorder="1" applyAlignment="1">
      <alignment horizontal="left" vertical="center" wrapText="1"/>
    </xf>
    <xf numFmtId="2" fontId="65" fillId="0" borderId="0" xfId="0" applyNumberFormat="1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2" fontId="0" fillId="0" borderId="29" xfId="0" applyNumberFormat="1" applyFont="1" applyBorder="1" applyAlignment="1">
      <alignment horizontal="left" vertical="center" wrapText="1"/>
    </xf>
    <xf numFmtId="2" fontId="65" fillId="0" borderId="17" xfId="0" applyNumberFormat="1" applyFont="1" applyBorder="1" applyAlignment="1">
      <alignment horizontal="left" vertical="center" wrapText="1"/>
    </xf>
    <xf numFmtId="49" fontId="0" fillId="0" borderId="54" xfId="0" applyNumberFormat="1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65" fillId="0" borderId="25" xfId="0" applyNumberFormat="1" applyFont="1" applyBorder="1" applyAlignment="1">
      <alignment horizontal="left" vertical="center" wrapText="1"/>
    </xf>
    <xf numFmtId="2" fontId="65" fillId="0" borderId="36" xfId="0" applyNumberFormat="1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9" fontId="0" fillId="0" borderId="55" xfId="0" applyNumberFormat="1" applyFont="1" applyBorder="1" applyAlignment="1">
      <alignment vertical="top" wrapText="1"/>
    </xf>
    <xf numFmtId="49" fontId="0" fillId="0" borderId="34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49" fontId="0" fillId="0" borderId="55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2" fontId="71" fillId="0" borderId="28" xfId="0" applyNumberFormat="1" applyFont="1" applyFill="1" applyBorder="1" applyAlignment="1">
      <alignment horizontal="left" vertical="center" wrapText="1"/>
    </xf>
    <xf numFmtId="2" fontId="71" fillId="0" borderId="14" xfId="0" applyNumberFormat="1" applyFont="1" applyFill="1" applyBorder="1" applyAlignment="1">
      <alignment horizontal="left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2" fontId="0" fillId="0" borderId="25" xfId="0" applyNumberFormat="1" applyFont="1" applyBorder="1" applyAlignment="1">
      <alignment horizontal="left" vertical="center" wrapText="1"/>
    </xf>
    <xf numFmtId="2" fontId="0" fillId="0" borderId="36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4" fontId="69" fillId="0" borderId="60" xfId="0" applyNumberFormat="1" applyFont="1" applyBorder="1" applyAlignment="1">
      <alignment horizontal="left" vertical="center" wrapText="1"/>
    </xf>
    <xf numFmtId="3" fontId="69" fillId="0" borderId="41" xfId="0" applyNumberFormat="1" applyFont="1" applyFill="1" applyBorder="1" applyAlignment="1">
      <alignment horizontal="left" vertical="center" wrapText="1"/>
    </xf>
    <xf numFmtId="3" fontId="69" fillId="0" borderId="33" xfId="0" applyNumberFormat="1" applyFont="1" applyFill="1" applyBorder="1" applyAlignment="1">
      <alignment horizontal="left" vertical="center" wrapText="1"/>
    </xf>
    <xf numFmtId="2" fontId="69" fillId="0" borderId="28" xfId="0" applyNumberFormat="1" applyFont="1" applyFill="1" applyBorder="1" applyAlignment="1">
      <alignment horizontal="left" vertical="center" wrapText="1"/>
    </xf>
    <xf numFmtId="2" fontId="69" fillId="0" borderId="14" xfId="0" applyNumberFormat="1" applyFont="1" applyFill="1" applyBorder="1" applyAlignment="1">
      <alignment horizontal="left" vertical="center" wrapText="1"/>
    </xf>
    <xf numFmtId="2" fontId="65" fillId="0" borderId="40" xfId="0" applyNumberFormat="1" applyFont="1" applyBorder="1" applyAlignment="1">
      <alignment horizontal="left" vertical="center" wrapText="1"/>
    </xf>
    <xf numFmtId="2" fontId="65" fillId="0" borderId="35" xfId="0" applyNumberFormat="1" applyFont="1" applyBorder="1" applyAlignment="1">
      <alignment horizontal="left" vertical="center" wrapText="1"/>
    </xf>
    <xf numFmtId="4" fontId="65" fillId="0" borderId="41" xfId="0" applyNumberFormat="1" applyFont="1" applyBorder="1" applyAlignment="1">
      <alignment horizontal="left" vertical="center" wrapText="1"/>
    </xf>
    <xf numFmtId="4" fontId="65" fillId="0" borderId="33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65" fillId="0" borderId="29" xfId="0" applyFont="1" applyBorder="1" applyAlignment="1">
      <alignment horizontal="center" vertical="center" wrapText="1"/>
    </xf>
    <xf numFmtId="1" fontId="65" fillId="0" borderId="28" xfId="0" applyNumberFormat="1" applyFont="1" applyBorder="1" applyAlignment="1">
      <alignment horizontal="center" vertical="center" wrapText="1"/>
    </xf>
    <xf numFmtId="1" fontId="65" fillId="0" borderId="14" xfId="0" applyNumberFormat="1" applyFont="1" applyBorder="1" applyAlignment="1">
      <alignment horizontal="center" vertical="center" wrapText="1"/>
    </xf>
    <xf numFmtId="0" fontId="69" fillId="0" borderId="31" xfId="0" applyNumberFormat="1" applyFont="1" applyFill="1" applyBorder="1" applyAlignment="1">
      <alignment horizontal="left" vertical="center" wrapText="1"/>
    </xf>
    <xf numFmtId="0" fontId="69" fillId="0" borderId="17" xfId="0" applyNumberFormat="1" applyFont="1" applyFill="1" applyBorder="1" applyAlignment="1">
      <alignment horizontal="left" vertical="center" wrapText="1"/>
    </xf>
    <xf numFmtId="0" fontId="69" fillId="0" borderId="31" xfId="0" applyNumberFormat="1" applyFont="1" applyBorder="1" applyAlignment="1">
      <alignment horizontal="left" vertical="center" wrapText="1"/>
    </xf>
    <xf numFmtId="0" fontId="69" fillId="0" borderId="17" xfId="0" applyNumberFormat="1" applyFont="1" applyBorder="1" applyAlignment="1">
      <alignment horizontal="left" vertical="center" wrapText="1"/>
    </xf>
    <xf numFmtId="1" fontId="65" fillId="0" borderId="61" xfId="0" applyNumberFormat="1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2" fontId="69" fillId="0" borderId="61" xfId="0" applyNumberFormat="1" applyFont="1" applyBorder="1" applyAlignment="1">
      <alignment horizontal="left" vertical="center" wrapText="1"/>
    </xf>
    <xf numFmtId="2" fontId="65" fillId="0" borderId="28" xfId="0" applyNumberFormat="1" applyFont="1" applyBorder="1" applyAlignment="1">
      <alignment horizontal="left" vertical="center" wrapText="1"/>
    </xf>
    <xf numFmtId="2" fontId="65" fillId="0" borderId="14" xfId="0" applyNumberFormat="1" applyFont="1" applyBorder="1" applyAlignment="1">
      <alignment horizontal="left" vertical="center" wrapText="1"/>
    </xf>
    <xf numFmtId="2" fontId="69" fillId="0" borderId="62" xfId="0" applyNumberFormat="1" applyFont="1" applyBorder="1" applyAlignment="1">
      <alignment horizontal="left" vertical="center" wrapText="1"/>
    </xf>
    <xf numFmtId="1" fontId="69" fillId="0" borderId="31" xfId="0" applyNumberFormat="1" applyFont="1" applyBorder="1" applyAlignment="1">
      <alignment horizontal="left" vertical="center" wrapText="1"/>
    </xf>
    <xf numFmtId="1" fontId="69" fillId="0" borderId="17" xfId="0" applyNumberFormat="1" applyFont="1" applyBorder="1" applyAlignment="1">
      <alignment horizontal="left" vertical="center" wrapText="1"/>
    </xf>
    <xf numFmtId="1" fontId="69" fillId="0" borderId="19" xfId="0" applyNumberFormat="1" applyFont="1" applyBorder="1" applyAlignment="1">
      <alignment horizontal="left" vertical="center" wrapText="1"/>
    </xf>
    <xf numFmtId="0" fontId="71" fillId="0" borderId="31" xfId="0" applyNumberFormat="1" applyFont="1" applyFill="1" applyBorder="1" applyAlignment="1">
      <alignment horizontal="left" vertical="center" wrapText="1"/>
    </xf>
    <xf numFmtId="0" fontId="71" fillId="0" borderId="17" xfId="0" applyNumberFormat="1" applyFont="1" applyFill="1" applyBorder="1" applyAlignment="1">
      <alignment horizontal="left" vertical="center" wrapText="1"/>
    </xf>
    <xf numFmtId="2" fontId="69" fillId="0" borderId="40" xfId="0" applyNumberFormat="1" applyFont="1" applyFill="1" applyBorder="1" applyAlignment="1">
      <alignment horizontal="left" vertical="center" wrapText="1"/>
    </xf>
    <xf numFmtId="2" fontId="69" fillId="0" borderId="35" xfId="0" applyNumberFormat="1" applyFont="1" applyFill="1" applyBorder="1" applyAlignment="1">
      <alignment horizontal="left" vertical="center" wrapText="1"/>
    </xf>
    <xf numFmtId="3" fontId="71" fillId="0" borderId="41" xfId="0" applyNumberFormat="1" applyFont="1" applyFill="1" applyBorder="1" applyAlignment="1">
      <alignment horizontal="left" vertical="center" wrapText="1"/>
    </xf>
    <xf numFmtId="3" fontId="71" fillId="0" borderId="33" xfId="0" applyNumberFormat="1" applyFont="1" applyFill="1" applyBorder="1" applyAlignment="1">
      <alignment horizontal="left" vertical="center" wrapText="1"/>
    </xf>
    <xf numFmtId="4" fontId="65" fillId="0" borderId="41" xfId="0" applyNumberFormat="1" applyFont="1" applyFill="1" applyBorder="1" applyAlignment="1">
      <alignment horizontal="left" vertical="center" wrapText="1"/>
    </xf>
    <xf numFmtId="4" fontId="65" fillId="0" borderId="33" xfId="0" applyNumberFormat="1" applyFont="1" applyFill="1" applyBorder="1" applyAlignment="1">
      <alignment horizontal="left" vertical="center" wrapText="1"/>
    </xf>
    <xf numFmtId="4" fontId="65" fillId="0" borderId="37" xfId="0" applyNumberFormat="1" applyFont="1" applyFill="1" applyBorder="1" applyAlignment="1">
      <alignment horizontal="left" vertical="center" wrapText="1"/>
    </xf>
    <xf numFmtId="0" fontId="65" fillId="0" borderId="31" xfId="0" applyNumberFormat="1" applyFont="1" applyFill="1" applyBorder="1" applyAlignment="1">
      <alignment horizontal="left" vertical="center" wrapText="1"/>
    </xf>
    <xf numFmtId="0" fontId="65" fillId="0" borderId="17" xfId="0" applyNumberFormat="1" applyFont="1" applyFill="1" applyBorder="1" applyAlignment="1">
      <alignment horizontal="left" vertical="center" wrapText="1"/>
    </xf>
    <xf numFmtId="0" fontId="65" fillId="0" borderId="19" xfId="0" applyNumberFormat="1" applyFont="1" applyFill="1" applyBorder="1" applyAlignment="1">
      <alignment horizontal="left" vertical="center" wrapText="1"/>
    </xf>
    <xf numFmtId="0" fontId="65" fillId="0" borderId="31" xfId="0" applyNumberFormat="1" applyFont="1" applyBorder="1" applyAlignment="1">
      <alignment horizontal="left" vertical="center" wrapText="1"/>
    </xf>
    <xf numFmtId="0" fontId="65" fillId="0" borderId="17" xfId="0" applyNumberFormat="1" applyFont="1" applyBorder="1" applyAlignment="1">
      <alignment horizontal="left" vertical="center" wrapText="1"/>
    </xf>
    <xf numFmtId="1" fontId="65" fillId="0" borderId="31" xfId="0" applyNumberFormat="1" applyFont="1" applyBorder="1" applyAlignment="1">
      <alignment horizontal="left" vertical="center" wrapText="1"/>
    </xf>
    <xf numFmtId="1" fontId="65" fillId="0" borderId="17" xfId="0" applyNumberFormat="1" applyFont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1" fillId="34" borderId="64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0" borderId="20" xfId="0" applyFont="1" applyBorder="1" applyAlignment="1">
      <alignment vertical="top"/>
    </xf>
    <xf numFmtId="0" fontId="1" fillId="0" borderId="67" xfId="0" applyFont="1" applyBorder="1" applyAlignment="1">
      <alignment vertical="top"/>
    </xf>
    <xf numFmtId="0" fontId="1" fillId="0" borderId="2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70" xfId="0" applyFont="1" applyBorder="1" applyAlignment="1">
      <alignment vertical="top"/>
    </xf>
    <xf numFmtId="0" fontId="1" fillId="0" borderId="7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1" fillId="34" borderId="72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/>
    </xf>
    <xf numFmtId="0" fontId="1" fillId="34" borderId="63" xfId="0" applyFont="1" applyFill="1" applyBorder="1" applyAlignment="1">
      <alignment horizontal="center" wrapText="1"/>
    </xf>
    <xf numFmtId="0" fontId="1" fillId="34" borderId="65" xfId="0" applyFont="1" applyFill="1" applyBorder="1" applyAlignment="1">
      <alignment horizontal="center" wrapText="1"/>
    </xf>
    <xf numFmtId="0" fontId="1" fillId="34" borderId="66" xfId="0" applyFont="1" applyFill="1" applyBorder="1" applyAlignment="1">
      <alignment horizontal="center" wrapText="1"/>
    </xf>
    <xf numFmtId="3" fontId="69" fillId="0" borderId="41" xfId="0" applyNumberFormat="1" applyFont="1" applyBorder="1" applyAlignment="1">
      <alignment horizontal="left" vertical="center" wrapText="1"/>
    </xf>
    <xf numFmtId="3" fontId="69" fillId="0" borderId="33" xfId="0" applyNumberFormat="1" applyFont="1" applyBorder="1" applyAlignment="1">
      <alignment horizontal="left" vertical="center" wrapText="1"/>
    </xf>
    <xf numFmtId="3" fontId="65" fillId="0" borderId="27" xfId="0" applyNumberFormat="1" applyFont="1" applyBorder="1" applyAlignment="1">
      <alignment horizontal="left" vertical="center" wrapText="1"/>
    </xf>
    <xf numFmtId="3" fontId="65" fillId="0" borderId="0" xfId="0" applyNumberFormat="1" applyFont="1" applyBorder="1" applyAlignment="1">
      <alignment horizontal="left" vertical="center" wrapText="1"/>
    </xf>
    <xf numFmtId="3" fontId="65" fillId="0" borderId="17" xfId="0" applyNumberFormat="1" applyFont="1" applyBorder="1" applyAlignment="1">
      <alignment horizontal="left" vertical="center" wrapText="1"/>
    </xf>
    <xf numFmtId="2" fontId="65" fillId="0" borderId="31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 wrapText="1"/>
    </xf>
    <xf numFmtId="2" fontId="71" fillId="0" borderId="40" xfId="0" applyNumberFormat="1" applyFont="1" applyFill="1" applyBorder="1" applyAlignment="1">
      <alignment horizontal="left" vertical="center" wrapText="1"/>
    </xf>
    <xf numFmtId="2" fontId="71" fillId="0" borderId="35" xfId="0" applyNumberFormat="1" applyFont="1" applyFill="1" applyBorder="1" applyAlignment="1">
      <alignment horizontal="left" vertical="center" wrapText="1"/>
    </xf>
    <xf numFmtId="2" fontId="65" fillId="0" borderId="40" xfId="0" applyNumberFormat="1" applyFont="1" applyFill="1" applyBorder="1" applyAlignment="1">
      <alignment horizontal="left" vertical="center" wrapText="1"/>
    </xf>
    <xf numFmtId="2" fontId="65" fillId="0" borderId="35" xfId="0" applyNumberFormat="1" applyFont="1" applyFill="1" applyBorder="1" applyAlignment="1">
      <alignment horizontal="left" vertical="center" wrapText="1"/>
    </xf>
    <xf numFmtId="2" fontId="65" fillId="0" borderId="75" xfId="0" applyNumberFormat="1" applyFont="1" applyFill="1" applyBorder="1" applyAlignment="1">
      <alignment horizontal="left" vertical="center" wrapText="1"/>
    </xf>
    <xf numFmtId="2" fontId="69" fillId="0" borderId="40" xfId="0" applyNumberFormat="1" applyFont="1" applyBorder="1" applyAlignment="1">
      <alignment horizontal="left" vertical="center" wrapText="1"/>
    </xf>
    <xf numFmtId="2" fontId="69" fillId="0" borderId="3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5" fillId="0" borderId="28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left" vertical="center" wrapText="1"/>
    </xf>
    <xf numFmtId="2" fontId="65" fillId="0" borderId="29" xfId="0" applyNumberFormat="1" applyFont="1" applyFill="1" applyBorder="1" applyAlignment="1">
      <alignment horizontal="left" vertical="center" wrapText="1"/>
    </xf>
    <xf numFmtId="2" fontId="65" fillId="0" borderId="26" xfId="0" applyNumberFormat="1" applyFont="1" applyBorder="1" applyAlignment="1">
      <alignment horizontal="left" vertical="center" wrapText="1"/>
    </xf>
    <xf numFmtId="2" fontId="65" fillId="0" borderId="38" xfId="0" applyNumberFormat="1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0" fillId="0" borderId="5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4" fontId="1" fillId="15" borderId="78" xfId="0" applyNumberFormat="1" applyFont="1" applyFill="1" applyBorder="1" applyAlignment="1">
      <alignment horizontal="center"/>
    </xf>
    <xf numFmtId="4" fontId="1" fillId="15" borderId="79" xfId="0" applyNumberFormat="1" applyFont="1" applyFill="1" applyBorder="1" applyAlignment="1">
      <alignment horizontal="center"/>
    </xf>
    <xf numFmtId="2" fontId="1" fillId="15" borderId="53" xfId="0" applyNumberFormat="1" applyFont="1" applyFill="1" applyBorder="1" applyAlignment="1">
      <alignment horizontal="center" vertical="top" wrapText="1"/>
    </xf>
    <xf numFmtId="2" fontId="1" fillId="15" borderId="43" xfId="0" applyNumberFormat="1" applyFont="1" applyFill="1" applyBorder="1" applyAlignment="1">
      <alignment horizontal="center" vertical="top" wrapText="1"/>
    </xf>
    <xf numFmtId="0" fontId="1" fillId="34" borderId="80" xfId="0" applyFont="1" applyFill="1" applyBorder="1" applyAlignment="1">
      <alignment horizontal="center" wrapText="1"/>
    </xf>
    <xf numFmtId="0" fontId="1" fillId="0" borderId="70" xfId="0" applyFont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0" fillId="0" borderId="48" xfId="0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 horizontal="left"/>
    </xf>
    <xf numFmtId="49" fontId="0" fillId="33" borderId="10" xfId="0" applyNumberFormat="1" applyFont="1" applyFill="1" applyBorder="1" applyAlignment="1">
      <alignment vertical="top"/>
    </xf>
    <xf numFmtId="49" fontId="0" fillId="33" borderId="13" xfId="0" applyNumberFormat="1" applyFill="1" applyBorder="1" applyAlignment="1">
      <alignment vertical="top"/>
    </xf>
    <xf numFmtId="4" fontId="0" fillId="37" borderId="78" xfId="0" applyNumberFormat="1" applyFont="1" applyFill="1" applyBorder="1" applyAlignment="1">
      <alignment horizontal="center"/>
    </xf>
    <xf numFmtId="4" fontId="0" fillId="37" borderId="46" xfId="0" applyNumberFormat="1" applyFont="1" applyFill="1" applyBorder="1" applyAlignment="1">
      <alignment horizontal="center"/>
    </xf>
    <xf numFmtId="2" fontId="0" fillId="37" borderId="81" xfId="0" applyNumberFormat="1" applyFont="1" applyFill="1" applyBorder="1" applyAlignment="1">
      <alignment horizontal="center" vertical="top" wrapText="1"/>
    </xf>
    <xf numFmtId="2" fontId="0" fillId="37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18" fillId="0" borderId="37" xfId="0" applyNumberFormat="1" applyFont="1" applyBorder="1" applyAlignment="1">
      <alignment horizontal="left" vertical="center" wrapText="1"/>
    </xf>
    <xf numFmtId="3" fontId="18" fillId="0" borderId="19" xfId="0" applyNumberFormat="1" applyFont="1" applyBorder="1" applyAlignment="1">
      <alignment horizontal="left" vertical="center" wrapText="1"/>
    </xf>
    <xf numFmtId="2" fontId="0" fillId="0" borderId="55" xfId="0" applyNumberFormat="1" applyFont="1" applyBorder="1" applyAlignment="1">
      <alignment horizontal="left" vertical="top" wrapText="1"/>
    </xf>
    <xf numFmtId="2" fontId="0" fillId="0" borderId="67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2" fontId="69" fillId="0" borderId="28" xfId="0" applyNumberFormat="1" applyFont="1" applyBorder="1" applyAlignment="1">
      <alignment horizontal="left" vertical="center" wrapText="1"/>
    </xf>
    <xf numFmtId="2" fontId="69" fillId="0" borderId="14" xfId="0" applyNumberFormat="1" applyFont="1" applyBorder="1" applyAlignment="1">
      <alignment horizontal="left" vertical="center" wrapText="1"/>
    </xf>
    <xf numFmtId="2" fontId="0" fillId="0" borderId="75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98" fontId="0" fillId="0" borderId="0" xfId="0" applyNumberFormat="1" applyFont="1" applyAlignment="1">
      <alignment horizontal="left"/>
    </xf>
    <xf numFmtId="0" fontId="0" fillId="0" borderId="23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68" fillId="0" borderId="35" xfId="0" applyNumberFormat="1" applyFont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Gesamtausgaben (in EUR pro Person)</a:t>
            </a:r>
          </a:p>
        </c:rich>
      </c:tx>
      <c:layout>
        <c:manualLayout>
          <c:xMode val="factor"/>
          <c:yMode val="factor"/>
          <c:x val="-0.008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55"/>
          <c:y val="0.347"/>
          <c:w val="0.25275"/>
          <c:h val="0.442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Statistik!$A$1:$E$1</c:f>
              <c:strCache/>
            </c:strRef>
          </c:cat>
          <c:val>
            <c:numRef>
              <c:f>Statistik!$A$2:$E$2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0925"/>
          <c:w val="0.18325"/>
          <c:h val="0.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Aufschlüsselung Transportkosten (in EUR pro Person)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1685"/>
          <c:w val="0.40275"/>
          <c:h val="0.671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Statistik!$A$4:$G$4</c:f>
              <c:strCache/>
            </c:strRef>
          </c:cat>
          <c:val>
            <c:numRef>
              <c:f>Statistik!$A$5:$G$5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25"/>
          <c:y val="0.93"/>
          <c:w val="0.81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76200</xdr:rowOff>
    </xdr:from>
    <xdr:to>
      <xdr:col>8</xdr:col>
      <xdr:colOff>38100</xdr:colOff>
      <xdr:row>32</xdr:row>
      <xdr:rowOff>114300</xdr:rowOff>
    </xdr:to>
    <xdr:graphicFrame>
      <xdr:nvGraphicFramePr>
        <xdr:cNvPr id="1" name="Diagramm 1"/>
        <xdr:cNvGraphicFramePr/>
      </xdr:nvGraphicFramePr>
      <xdr:xfrm>
        <a:off x="95250" y="1533525"/>
        <a:ext cx="6534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723900</xdr:colOff>
      <xdr:row>0</xdr:row>
      <xdr:rowOff>0</xdr:rowOff>
    </xdr:from>
    <xdr:to>
      <xdr:col>16</xdr:col>
      <xdr:colOff>76200</xdr:colOff>
      <xdr:row>23</xdr:row>
      <xdr:rowOff>38100</xdr:rowOff>
    </xdr:to>
    <xdr:graphicFrame>
      <xdr:nvGraphicFramePr>
        <xdr:cNvPr id="2" name="Diagramm 1"/>
        <xdr:cNvGraphicFramePr/>
      </xdr:nvGraphicFramePr>
      <xdr:xfrm>
        <a:off x="6553200" y="0"/>
        <a:ext cx="62103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09"/>
  <sheetViews>
    <sheetView tabSelected="1" zoomScale="75" zoomScaleNormal="75" zoomScalePageLayoutView="0" workbookViewId="0" topLeftCell="A1">
      <selection activeCell="U79" sqref="U79"/>
    </sheetView>
  </sheetViews>
  <sheetFormatPr defaultColWidth="11.421875" defaultRowHeight="12.75"/>
  <cols>
    <col min="1" max="1" width="10.8515625" style="0" customWidth="1"/>
    <col min="2" max="2" width="40.00390625" style="0" customWidth="1"/>
    <col min="3" max="3" width="11.00390625" style="0" customWidth="1"/>
    <col min="4" max="4" width="5.28125" style="0" customWidth="1"/>
    <col min="5" max="5" width="10.421875" style="0" customWidth="1"/>
    <col min="6" max="6" width="6.28125" style="0" customWidth="1"/>
    <col min="7" max="7" width="12.00390625" style="0" customWidth="1"/>
    <col min="8" max="8" width="8.57421875" style="0" customWidth="1"/>
    <col min="9" max="9" width="9.8515625" style="0" customWidth="1"/>
    <col min="10" max="10" width="14.00390625" style="0" customWidth="1"/>
    <col min="11" max="11" width="26.8515625" style="0" customWidth="1"/>
    <col min="12" max="12" width="10.7109375" style="0" customWidth="1"/>
    <col min="13" max="13" width="7.140625" style="0" customWidth="1"/>
    <col min="14" max="14" width="10.00390625" style="0" customWidth="1"/>
    <col min="15" max="15" width="10.140625" style="0" customWidth="1"/>
    <col min="16" max="16" width="40.00390625" style="0" customWidth="1"/>
    <col min="17" max="17" width="10.00390625" style="0" customWidth="1"/>
    <col min="18" max="18" width="5.8515625" style="0" customWidth="1"/>
    <col min="19" max="19" width="9.28125" style="0" customWidth="1"/>
    <col min="20" max="20" width="8.57421875" style="0" customWidth="1"/>
    <col min="21" max="21" width="33.140625" style="0" customWidth="1"/>
    <col min="22" max="22" width="9.7109375" style="0" customWidth="1"/>
    <col min="23" max="23" width="5.00390625" style="0" customWidth="1"/>
    <col min="24" max="24" width="9.28125" style="0" customWidth="1"/>
    <col min="25" max="25" width="8.57421875" style="0" customWidth="1"/>
    <col min="26" max="26" width="36.00390625" style="0" customWidth="1"/>
    <col min="27" max="27" width="10.140625" style="0" customWidth="1"/>
    <col min="28" max="28" width="5.57421875" style="0" customWidth="1"/>
    <col min="29" max="29" width="10.28125" style="0" customWidth="1"/>
    <col min="30" max="30" width="9.57421875" style="0" customWidth="1"/>
    <col min="31" max="31" width="11.140625" style="0" customWidth="1"/>
    <col min="32" max="32" width="11.57421875" style="0" customWidth="1"/>
    <col min="33" max="33" width="10.00390625" style="0" customWidth="1"/>
  </cols>
  <sheetData>
    <row r="1" spans="1:32" ht="15.75" customHeight="1" thickBot="1" thickTop="1">
      <c r="A1" s="11" t="s">
        <v>0</v>
      </c>
      <c r="B1" s="627" t="s">
        <v>3</v>
      </c>
      <c r="C1" s="628"/>
      <c r="D1" s="628"/>
      <c r="E1" s="629"/>
      <c r="F1" s="629"/>
      <c r="G1" s="629"/>
      <c r="H1" s="630"/>
      <c r="I1" s="627" t="s">
        <v>25</v>
      </c>
      <c r="J1" s="628"/>
      <c r="K1" s="628"/>
      <c r="L1" s="629"/>
      <c r="M1" s="629"/>
      <c r="N1" s="629"/>
      <c r="O1" s="629"/>
      <c r="P1" s="643" t="s">
        <v>4</v>
      </c>
      <c r="Q1" s="644"/>
      <c r="R1" s="644"/>
      <c r="S1" s="644"/>
      <c r="T1" s="645"/>
      <c r="U1" s="646" t="s">
        <v>5</v>
      </c>
      <c r="V1" s="647"/>
      <c r="W1" s="647"/>
      <c r="X1" s="647"/>
      <c r="Y1" s="648"/>
      <c r="Z1" s="646" t="s">
        <v>6</v>
      </c>
      <c r="AA1" s="647"/>
      <c r="AB1" s="647"/>
      <c r="AC1" s="647"/>
      <c r="AD1" s="680"/>
      <c r="AE1" s="1"/>
      <c r="AF1" s="1"/>
    </row>
    <row r="2" spans="1:32" ht="15" customHeight="1">
      <c r="A2" s="631"/>
      <c r="B2" s="637" t="s">
        <v>22</v>
      </c>
      <c r="C2" s="641" t="s">
        <v>7</v>
      </c>
      <c r="D2" s="639" t="s">
        <v>15</v>
      </c>
      <c r="E2" s="557" t="s">
        <v>65</v>
      </c>
      <c r="F2" s="558"/>
      <c r="G2" s="635" t="s">
        <v>66</v>
      </c>
      <c r="H2" s="633" t="s">
        <v>8</v>
      </c>
      <c r="I2" s="573" t="s">
        <v>1</v>
      </c>
      <c r="J2" s="574"/>
      <c r="K2" s="575"/>
      <c r="L2" s="557" t="s">
        <v>26</v>
      </c>
      <c r="M2" s="558"/>
      <c r="N2" s="570" t="s">
        <v>9</v>
      </c>
      <c r="O2" s="570" t="s">
        <v>10</v>
      </c>
      <c r="P2" s="583" t="s">
        <v>1</v>
      </c>
      <c r="Q2" s="557" t="s">
        <v>28</v>
      </c>
      <c r="R2" s="558"/>
      <c r="S2" s="570" t="s">
        <v>27</v>
      </c>
      <c r="T2" s="581" t="s">
        <v>60</v>
      </c>
      <c r="U2" s="579" t="s">
        <v>1</v>
      </c>
      <c r="V2" s="557" t="s">
        <v>28</v>
      </c>
      <c r="W2" s="558"/>
      <c r="X2" s="570" t="s">
        <v>29</v>
      </c>
      <c r="Y2" s="555" t="s">
        <v>60</v>
      </c>
      <c r="Z2" s="681" t="s">
        <v>1</v>
      </c>
      <c r="AA2" s="557" t="s">
        <v>30</v>
      </c>
      <c r="AB2" s="558"/>
      <c r="AC2" s="570" t="s">
        <v>31</v>
      </c>
      <c r="AD2" s="674" t="s">
        <v>60</v>
      </c>
      <c r="AE2" s="12"/>
      <c r="AF2" s="12"/>
    </row>
    <row r="3" spans="1:35" ht="25.5" customHeight="1" thickBot="1">
      <c r="A3" s="632"/>
      <c r="B3" s="638"/>
      <c r="C3" s="642"/>
      <c r="D3" s="640"/>
      <c r="E3" s="559"/>
      <c r="F3" s="560"/>
      <c r="G3" s="636"/>
      <c r="H3" s="634"/>
      <c r="I3" s="576"/>
      <c r="J3" s="577"/>
      <c r="K3" s="578"/>
      <c r="L3" s="559"/>
      <c r="M3" s="560"/>
      <c r="N3" s="572"/>
      <c r="O3" s="571"/>
      <c r="P3" s="584"/>
      <c r="Q3" s="559"/>
      <c r="R3" s="560"/>
      <c r="S3" s="571"/>
      <c r="T3" s="582"/>
      <c r="U3" s="580"/>
      <c r="V3" s="559"/>
      <c r="W3" s="560"/>
      <c r="X3" s="571"/>
      <c r="Y3" s="556"/>
      <c r="Z3" s="682"/>
      <c r="AA3" s="559"/>
      <c r="AB3" s="560"/>
      <c r="AC3" s="683"/>
      <c r="AD3" s="675"/>
      <c r="AE3" s="671"/>
      <c r="AF3" s="672"/>
      <c r="AG3" s="673"/>
      <c r="AH3" s="673"/>
      <c r="AI3" s="673"/>
    </row>
    <row r="4" spans="1:35" ht="15.75" customHeight="1">
      <c r="A4" s="338"/>
      <c r="B4" s="339"/>
      <c r="C4" s="340"/>
      <c r="D4" s="721"/>
      <c r="E4" s="724"/>
      <c r="F4" s="727"/>
      <c r="G4" s="702"/>
      <c r="H4" s="705"/>
      <c r="I4" s="715"/>
      <c r="J4" s="716"/>
      <c r="K4" s="717"/>
      <c r="L4" s="341"/>
      <c r="M4" s="342"/>
      <c r="N4" s="343"/>
      <c r="O4" s="345"/>
      <c r="P4" s="357" t="s">
        <v>45</v>
      </c>
      <c r="Q4" s="514">
        <f>20.63+24.34+6.98</f>
        <v>51.95</v>
      </c>
      <c r="R4" s="515" t="s">
        <v>2</v>
      </c>
      <c r="S4" s="523">
        <f>Q4</f>
        <v>51.95</v>
      </c>
      <c r="T4" s="524">
        <f>S4/2</f>
        <v>25.975</v>
      </c>
      <c r="U4" s="335"/>
      <c r="V4" s="341"/>
      <c r="W4" s="342"/>
      <c r="X4" s="345"/>
      <c r="Y4" s="344"/>
      <c r="Z4" s="348"/>
      <c r="AA4" s="341"/>
      <c r="AB4" s="349"/>
      <c r="AC4" s="350"/>
      <c r="AD4" s="351"/>
      <c r="AE4" s="321"/>
      <c r="AF4" s="321"/>
      <c r="AG4" s="13"/>
      <c r="AH4" s="13"/>
      <c r="AI4" s="13"/>
    </row>
    <row r="5" spans="1:35" ht="15.75" customHeight="1">
      <c r="A5" s="338"/>
      <c r="B5" s="339"/>
      <c r="C5" s="340"/>
      <c r="D5" s="722"/>
      <c r="E5" s="725"/>
      <c r="F5" s="728"/>
      <c r="G5" s="703"/>
      <c r="H5" s="706"/>
      <c r="I5" s="718"/>
      <c r="J5" s="719"/>
      <c r="K5" s="720"/>
      <c r="L5" s="341"/>
      <c r="M5" s="342"/>
      <c r="N5" s="343"/>
      <c r="O5" s="345"/>
      <c r="P5" s="346"/>
      <c r="Q5" s="341"/>
      <c r="R5" s="342"/>
      <c r="S5" s="345"/>
      <c r="T5" s="347"/>
      <c r="U5" s="348"/>
      <c r="V5" s="341"/>
      <c r="W5" s="342"/>
      <c r="X5" s="345"/>
      <c r="Y5" s="344"/>
      <c r="Z5" s="348"/>
      <c r="AA5" s="341"/>
      <c r="AB5" s="349"/>
      <c r="AC5" s="350"/>
      <c r="AD5" s="351"/>
      <c r="AE5" s="321"/>
      <c r="AF5" s="321"/>
      <c r="AG5" s="13"/>
      <c r="AH5" s="13"/>
      <c r="AI5" s="13"/>
    </row>
    <row r="6" spans="1:35" ht="15.75" customHeight="1">
      <c r="A6" s="338"/>
      <c r="B6" s="339"/>
      <c r="C6" s="340"/>
      <c r="D6" s="722"/>
      <c r="E6" s="725"/>
      <c r="F6" s="728"/>
      <c r="G6" s="703"/>
      <c r="H6" s="706"/>
      <c r="I6" s="718"/>
      <c r="J6" s="719"/>
      <c r="K6" s="720"/>
      <c r="L6" s="341"/>
      <c r="M6" s="342"/>
      <c r="N6" s="343"/>
      <c r="O6" s="345"/>
      <c r="P6" s="346"/>
      <c r="Q6" s="341"/>
      <c r="R6" s="342"/>
      <c r="S6" s="345"/>
      <c r="T6" s="347"/>
      <c r="U6" s="348"/>
      <c r="V6" s="341"/>
      <c r="W6" s="342"/>
      <c r="X6" s="345"/>
      <c r="Y6" s="344"/>
      <c r="Z6" s="348"/>
      <c r="AA6" s="341"/>
      <c r="AB6" s="349"/>
      <c r="AC6" s="350"/>
      <c r="AD6" s="351"/>
      <c r="AE6" s="321"/>
      <c r="AF6" s="321"/>
      <c r="AG6" s="13"/>
      <c r="AH6" s="13"/>
      <c r="AI6" s="13"/>
    </row>
    <row r="7" spans="1:35" ht="15.75" customHeight="1">
      <c r="A7" s="338"/>
      <c r="B7" s="339"/>
      <c r="C7" s="340"/>
      <c r="D7" s="723"/>
      <c r="E7" s="726"/>
      <c r="F7" s="729"/>
      <c r="G7" s="704"/>
      <c r="H7" s="707"/>
      <c r="I7" s="718"/>
      <c r="J7" s="719"/>
      <c r="K7" s="720"/>
      <c r="L7" s="341"/>
      <c r="M7" s="342"/>
      <c r="N7" s="343"/>
      <c r="O7" s="345"/>
      <c r="P7" s="346"/>
      <c r="Q7" s="341"/>
      <c r="R7" s="342"/>
      <c r="S7" s="345"/>
      <c r="T7" s="347"/>
      <c r="U7" s="356"/>
      <c r="V7" s="341"/>
      <c r="W7" s="342"/>
      <c r="X7" s="345"/>
      <c r="Y7" s="344"/>
      <c r="Z7" s="348"/>
      <c r="AA7" s="341"/>
      <c r="AB7" s="349"/>
      <c r="AC7" s="350"/>
      <c r="AD7" s="351"/>
      <c r="AE7" s="321"/>
      <c r="AF7" s="321"/>
      <c r="AG7" s="13"/>
      <c r="AH7" s="13"/>
      <c r="AI7" s="13"/>
    </row>
    <row r="8" spans="1:32" ht="15.75" customHeight="1">
      <c r="A8" s="537" t="s">
        <v>46</v>
      </c>
      <c r="B8" s="42" t="s">
        <v>112</v>
      </c>
      <c r="C8" s="43" t="s">
        <v>63</v>
      </c>
      <c r="D8" s="602">
        <v>7</v>
      </c>
      <c r="E8" s="585">
        <v>17</v>
      </c>
      <c r="F8" s="608" t="s">
        <v>2</v>
      </c>
      <c r="G8" s="604">
        <f>E8</f>
        <v>17</v>
      </c>
      <c r="H8" s="607">
        <f>G8/2</f>
        <v>8.5</v>
      </c>
      <c r="I8" s="360" t="s">
        <v>61</v>
      </c>
      <c r="J8" s="361" t="s">
        <v>62</v>
      </c>
      <c r="K8" s="362" t="s">
        <v>202</v>
      </c>
      <c r="L8" s="373">
        <f>0.98*85.59</f>
        <v>83.8782</v>
      </c>
      <c r="M8" s="374" t="s">
        <v>2</v>
      </c>
      <c r="N8" s="375">
        <f>L8</f>
        <v>83.8782</v>
      </c>
      <c r="O8" s="375">
        <f>N8/2</f>
        <v>41.9391</v>
      </c>
      <c r="P8" s="182" t="s">
        <v>68</v>
      </c>
      <c r="Q8" s="272">
        <f>25.3+2.7</f>
        <v>28</v>
      </c>
      <c r="R8" s="327" t="s">
        <v>2</v>
      </c>
      <c r="S8" s="260">
        <f>Q8</f>
        <v>28</v>
      </c>
      <c r="T8" s="302">
        <f>S8/2</f>
        <v>14</v>
      </c>
      <c r="U8" s="190"/>
      <c r="V8" s="186"/>
      <c r="W8" s="187"/>
      <c r="X8" s="188"/>
      <c r="Y8" s="189"/>
      <c r="Z8" s="190"/>
      <c r="AA8" s="352"/>
      <c r="AB8" s="191"/>
      <c r="AC8" s="353"/>
      <c r="AD8" s="354"/>
      <c r="AE8" s="16"/>
      <c r="AF8" s="16"/>
    </row>
    <row r="9" spans="1:34" ht="15.75" customHeight="1">
      <c r="A9" s="538"/>
      <c r="B9" s="355" t="s">
        <v>113</v>
      </c>
      <c r="C9" s="115" t="s">
        <v>172</v>
      </c>
      <c r="D9" s="603"/>
      <c r="E9" s="585"/>
      <c r="F9" s="609"/>
      <c r="G9" s="604"/>
      <c r="H9" s="607"/>
      <c r="I9" s="366" t="s">
        <v>67</v>
      </c>
      <c r="J9" s="321" t="s">
        <v>62</v>
      </c>
      <c r="K9" s="367" t="s">
        <v>200</v>
      </c>
      <c r="L9" s="376">
        <f>0.98*27.44</f>
        <v>26.8912</v>
      </c>
      <c r="M9" s="377" t="s">
        <v>2</v>
      </c>
      <c r="N9" s="378">
        <f>L9</f>
        <v>26.8912</v>
      </c>
      <c r="O9" s="378">
        <f>N9/2</f>
        <v>13.4456</v>
      </c>
      <c r="P9" s="153"/>
      <c r="Q9" s="301"/>
      <c r="R9" s="248"/>
      <c r="S9" s="246"/>
      <c r="T9" s="247"/>
      <c r="U9" s="161"/>
      <c r="V9" s="156"/>
      <c r="W9" s="162"/>
      <c r="X9" s="154"/>
      <c r="Y9" s="180"/>
      <c r="Z9" s="237"/>
      <c r="AA9" s="238"/>
      <c r="AB9" s="239"/>
      <c r="AC9" s="240"/>
      <c r="AD9" s="241"/>
      <c r="AE9" s="17"/>
      <c r="AF9" s="17"/>
      <c r="AG9" s="18"/>
      <c r="AH9" s="18"/>
    </row>
    <row r="10" spans="1:35" ht="15.75" customHeight="1">
      <c r="A10" s="538"/>
      <c r="B10" s="355" t="s">
        <v>114</v>
      </c>
      <c r="C10" s="115" t="s">
        <v>64</v>
      </c>
      <c r="D10" s="603"/>
      <c r="E10" s="585"/>
      <c r="F10" s="609"/>
      <c r="G10" s="604"/>
      <c r="H10" s="607"/>
      <c r="I10" s="567"/>
      <c r="J10" s="568"/>
      <c r="K10" s="569"/>
      <c r="L10" s="312"/>
      <c r="M10" s="159"/>
      <c r="N10" s="311"/>
      <c r="O10" s="311"/>
      <c r="P10" s="153"/>
      <c r="Q10" s="301"/>
      <c r="R10" s="248"/>
      <c r="S10" s="246"/>
      <c r="T10" s="247"/>
      <c r="U10" s="161"/>
      <c r="V10" s="156"/>
      <c r="W10" s="162"/>
      <c r="X10" s="154"/>
      <c r="Y10" s="180"/>
      <c r="Z10" s="163"/>
      <c r="AA10" s="164"/>
      <c r="AB10" s="165"/>
      <c r="AC10" s="166"/>
      <c r="AD10" s="158"/>
      <c r="AE10" s="459"/>
      <c r="AF10" s="460"/>
      <c r="AG10" s="461"/>
      <c r="AH10" s="462"/>
      <c r="AI10" s="463"/>
    </row>
    <row r="11" spans="1:36" ht="15.75" customHeight="1">
      <c r="A11" s="538"/>
      <c r="B11" s="19" t="s">
        <v>111</v>
      </c>
      <c r="C11" s="20" t="s">
        <v>38</v>
      </c>
      <c r="D11" s="603"/>
      <c r="E11" s="585"/>
      <c r="F11" s="610"/>
      <c r="G11" s="604"/>
      <c r="H11" s="607"/>
      <c r="I11" s="567"/>
      <c r="J11" s="568"/>
      <c r="K11" s="569"/>
      <c r="L11" s="313"/>
      <c r="M11" s="167"/>
      <c r="N11" s="228"/>
      <c r="O11" s="228"/>
      <c r="P11" s="242"/>
      <c r="Q11" s="243"/>
      <c r="R11" s="328"/>
      <c r="S11" s="244"/>
      <c r="T11" s="245"/>
      <c r="U11" s="171"/>
      <c r="V11" s="172"/>
      <c r="W11" s="173"/>
      <c r="X11" s="169"/>
      <c r="Y11" s="170"/>
      <c r="Z11" s="171"/>
      <c r="AA11" s="174"/>
      <c r="AB11" s="175"/>
      <c r="AC11" s="169"/>
      <c r="AD11" s="176"/>
      <c r="AE11" s="464"/>
      <c r="AF11" s="465"/>
      <c r="AG11" s="466"/>
      <c r="AH11" s="443"/>
      <c r="AI11" s="467"/>
      <c r="AJ11" s="9"/>
    </row>
    <row r="12" spans="1:35" ht="15.75" customHeight="1">
      <c r="A12" s="537" t="s">
        <v>47</v>
      </c>
      <c r="B12" s="14" t="s">
        <v>72</v>
      </c>
      <c r="C12" s="15" t="s">
        <v>63</v>
      </c>
      <c r="D12" s="596">
        <v>5</v>
      </c>
      <c r="E12" s="592">
        <v>0</v>
      </c>
      <c r="F12" s="625" t="s">
        <v>2</v>
      </c>
      <c r="G12" s="605">
        <f>E12</f>
        <v>0</v>
      </c>
      <c r="H12" s="590">
        <f>G12/2</f>
        <v>0</v>
      </c>
      <c r="I12" s="360" t="s">
        <v>69</v>
      </c>
      <c r="J12" s="361" t="s">
        <v>70</v>
      </c>
      <c r="K12" s="362" t="s">
        <v>201</v>
      </c>
      <c r="L12" s="376">
        <f>269.47+9.74</f>
        <v>279.21000000000004</v>
      </c>
      <c r="M12" s="377" t="s">
        <v>71</v>
      </c>
      <c r="N12" s="378">
        <f>36.24+0.63-0.72</f>
        <v>36.150000000000006</v>
      </c>
      <c r="O12" s="378">
        <f>N12/2</f>
        <v>18.075000000000003</v>
      </c>
      <c r="P12" s="153"/>
      <c r="Q12" s="221"/>
      <c r="R12" s="160"/>
      <c r="S12" s="154"/>
      <c r="T12" s="155"/>
      <c r="U12" s="161"/>
      <c r="V12" s="156"/>
      <c r="W12" s="162"/>
      <c r="X12" s="154"/>
      <c r="Y12" s="155"/>
      <c r="Z12" s="250"/>
      <c r="AA12" s="253"/>
      <c r="AB12" s="251"/>
      <c r="AC12" s="252"/>
      <c r="AD12" s="241"/>
      <c r="AE12" s="468"/>
      <c r="AF12" s="469"/>
      <c r="AG12" s="470"/>
      <c r="AH12" s="471"/>
      <c r="AI12" s="472"/>
    </row>
    <row r="13" spans="1:35" ht="15.75" customHeight="1">
      <c r="A13" s="538"/>
      <c r="B13" s="114" t="s">
        <v>73</v>
      </c>
      <c r="C13" s="115" t="s">
        <v>76</v>
      </c>
      <c r="D13" s="597"/>
      <c r="E13" s="593"/>
      <c r="F13" s="626"/>
      <c r="G13" s="606"/>
      <c r="H13" s="591"/>
      <c r="I13" s="564" t="s">
        <v>204</v>
      </c>
      <c r="J13" s="565"/>
      <c r="K13" s="566"/>
      <c r="L13" s="379">
        <v>1075</v>
      </c>
      <c r="M13" s="377" t="s">
        <v>79</v>
      </c>
      <c r="N13" s="378">
        <f>115.37+2.02</f>
        <v>117.39</v>
      </c>
      <c r="O13" s="378">
        <f>N13/2</f>
        <v>58.695</v>
      </c>
      <c r="P13" s="153"/>
      <c r="Q13" s="221"/>
      <c r="R13" s="160"/>
      <c r="S13" s="154"/>
      <c r="T13" s="155"/>
      <c r="U13" s="161"/>
      <c r="V13" s="156"/>
      <c r="W13" s="162"/>
      <c r="X13" s="154"/>
      <c r="Y13" s="155"/>
      <c r="Z13" s="161"/>
      <c r="AA13" s="156"/>
      <c r="AB13" s="157"/>
      <c r="AC13" s="154"/>
      <c r="AD13" s="158"/>
      <c r="AE13" s="468"/>
      <c r="AF13" s="473"/>
      <c r="AG13" s="75"/>
      <c r="AH13" s="474"/>
      <c r="AI13" s="472"/>
    </row>
    <row r="14" spans="1:35" ht="15.75" customHeight="1">
      <c r="A14" s="538"/>
      <c r="B14" s="114" t="s">
        <v>74</v>
      </c>
      <c r="C14" s="141"/>
      <c r="D14" s="597"/>
      <c r="E14" s="593"/>
      <c r="F14" s="626"/>
      <c r="G14" s="606"/>
      <c r="H14" s="591"/>
      <c r="I14" s="564"/>
      <c r="J14" s="565"/>
      <c r="K14" s="566"/>
      <c r="L14" s="221"/>
      <c r="M14" s="159"/>
      <c r="N14" s="152"/>
      <c r="O14" s="199"/>
      <c r="P14" s="153"/>
      <c r="Q14" s="221"/>
      <c r="R14" s="204"/>
      <c r="S14" s="154"/>
      <c r="T14" s="180"/>
      <c r="U14" s="161"/>
      <c r="V14" s="156"/>
      <c r="W14" s="162"/>
      <c r="X14" s="154"/>
      <c r="Y14" s="155"/>
      <c r="Z14" s="161"/>
      <c r="AA14" s="156"/>
      <c r="AB14" s="157"/>
      <c r="AC14" s="154"/>
      <c r="AD14" s="158"/>
      <c r="AE14" s="475"/>
      <c r="AF14" s="476"/>
      <c r="AG14" s="470"/>
      <c r="AH14" s="477"/>
      <c r="AI14" s="472"/>
    </row>
    <row r="15" spans="1:35" ht="15.75" customHeight="1">
      <c r="A15" s="538"/>
      <c r="B15" s="14" t="s">
        <v>75</v>
      </c>
      <c r="C15" s="135"/>
      <c r="D15" s="597"/>
      <c r="E15" s="593"/>
      <c r="F15" s="626"/>
      <c r="G15" s="606"/>
      <c r="H15" s="591"/>
      <c r="I15" s="564"/>
      <c r="J15" s="565"/>
      <c r="K15" s="566"/>
      <c r="L15" s="221"/>
      <c r="M15" s="159"/>
      <c r="N15" s="152"/>
      <c r="O15" s="152"/>
      <c r="P15" s="153"/>
      <c r="Q15" s="221"/>
      <c r="R15" s="160"/>
      <c r="S15" s="154"/>
      <c r="T15" s="155"/>
      <c r="U15" s="161"/>
      <c r="V15" s="156"/>
      <c r="W15" s="162"/>
      <c r="X15" s="154"/>
      <c r="Y15" s="155"/>
      <c r="Z15" s="179"/>
      <c r="AA15" s="156"/>
      <c r="AB15" s="157"/>
      <c r="AC15" s="154"/>
      <c r="AD15" s="158"/>
      <c r="AE15" s="459"/>
      <c r="AF15" s="460"/>
      <c r="AG15" s="461"/>
      <c r="AH15" s="462"/>
      <c r="AI15" s="463"/>
    </row>
    <row r="16" spans="1:35" ht="15.75" customHeight="1">
      <c r="A16" s="537" t="s">
        <v>48</v>
      </c>
      <c r="B16" s="31" t="s">
        <v>84</v>
      </c>
      <c r="C16" s="35" t="s">
        <v>88</v>
      </c>
      <c r="D16" s="596">
        <v>7</v>
      </c>
      <c r="E16" s="586">
        <v>100</v>
      </c>
      <c r="F16" s="598" t="s">
        <v>79</v>
      </c>
      <c r="G16" s="588">
        <f>E16*M75</f>
        <v>10.74225</v>
      </c>
      <c r="H16" s="613">
        <f>G16/2</f>
        <v>5.371125</v>
      </c>
      <c r="I16" s="561" t="s">
        <v>77</v>
      </c>
      <c r="J16" s="562"/>
      <c r="K16" s="563"/>
      <c r="L16" s="519">
        <v>48</v>
      </c>
      <c r="M16" s="364" t="s">
        <v>79</v>
      </c>
      <c r="N16" s="385">
        <f>L16*63.5/569.5</f>
        <v>5.35206321334504</v>
      </c>
      <c r="O16" s="386">
        <f>N16/2</f>
        <v>2.67603160667252</v>
      </c>
      <c r="P16" s="182"/>
      <c r="Q16" s="318"/>
      <c r="R16" s="308"/>
      <c r="S16" s="188"/>
      <c r="T16" s="189"/>
      <c r="U16" s="190"/>
      <c r="V16" s="186"/>
      <c r="W16" s="187"/>
      <c r="X16" s="188"/>
      <c r="Y16" s="189"/>
      <c r="Z16" s="381"/>
      <c r="AA16" s="186"/>
      <c r="AB16" s="191"/>
      <c r="AC16" s="188"/>
      <c r="AD16" s="192"/>
      <c r="AE16" s="468"/>
      <c r="AF16" s="469"/>
      <c r="AG16" s="470"/>
      <c r="AH16" s="471"/>
      <c r="AI16" s="472"/>
    </row>
    <row r="17" spans="1:35" ht="15.75" customHeight="1">
      <c r="A17" s="538"/>
      <c r="B17" s="39" t="s">
        <v>85</v>
      </c>
      <c r="C17" s="32" t="s">
        <v>173</v>
      </c>
      <c r="D17" s="597"/>
      <c r="E17" s="587"/>
      <c r="F17" s="599"/>
      <c r="G17" s="589"/>
      <c r="H17" s="614"/>
      <c r="I17" s="564" t="s">
        <v>78</v>
      </c>
      <c r="J17" s="565"/>
      <c r="K17" s="566"/>
      <c r="L17" s="325">
        <v>112</v>
      </c>
      <c r="M17" s="380" t="s">
        <v>79</v>
      </c>
      <c r="N17" s="315">
        <f>L17*M75</f>
        <v>12.031320000000001</v>
      </c>
      <c r="O17" s="315">
        <f>N17/2</f>
        <v>6.0156600000000005</v>
      </c>
      <c r="P17" s="153"/>
      <c r="Q17" s="221"/>
      <c r="R17" s="160"/>
      <c r="S17" s="154"/>
      <c r="T17" s="180"/>
      <c r="U17" s="161"/>
      <c r="V17" s="156"/>
      <c r="W17" s="162"/>
      <c r="X17" s="154"/>
      <c r="Y17" s="155"/>
      <c r="Z17" s="153"/>
      <c r="AA17" s="156"/>
      <c r="AB17" s="157"/>
      <c r="AC17" s="154"/>
      <c r="AD17" s="158"/>
      <c r="AE17" s="468"/>
      <c r="AF17" s="469"/>
      <c r="AG17" s="470"/>
      <c r="AH17" s="472"/>
      <c r="AI17" s="472"/>
    </row>
    <row r="18" spans="1:37" ht="15.75" customHeight="1">
      <c r="A18" s="538"/>
      <c r="B18" s="39" t="s">
        <v>87</v>
      </c>
      <c r="C18" s="32"/>
      <c r="D18" s="597"/>
      <c r="E18" s="587"/>
      <c r="F18" s="599"/>
      <c r="G18" s="589"/>
      <c r="H18" s="614"/>
      <c r="I18" s="564"/>
      <c r="J18" s="565"/>
      <c r="K18" s="566"/>
      <c r="L18" s="221"/>
      <c r="M18" s="159"/>
      <c r="N18" s="152"/>
      <c r="O18" s="152"/>
      <c r="P18" s="153"/>
      <c r="Q18" s="221"/>
      <c r="R18" s="160"/>
      <c r="S18" s="154"/>
      <c r="T18" s="180"/>
      <c r="U18" s="161"/>
      <c r="V18" s="156"/>
      <c r="W18" s="162"/>
      <c r="X18" s="154"/>
      <c r="Y18" s="155"/>
      <c r="Z18" s="153"/>
      <c r="AA18" s="156"/>
      <c r="AB18" s="157"/>
      <c r="AC18" s="154"/>
      <c r="AD18" s="158"/>
      <c r="AE18" s="475"/>
      <c r="AF18" s="476"/>
      <c r="AG18" s="470"/>
      <c r="AH18" s="472"/>
      <c r="AI18" s="472"/>
      <c r="AK18" s="9"/>
    </row>
    <row r="19" spans="1:35" ht="15.75" customHeight="1">
      <c r="A19" s="538"/>
      <c r="B19" s="39" t="s">
        <v>86</v>
      </c>
      <c r="C19" s="32"/>
      <c r="D19" s="597"/>
      <c r="E19" s="587"/>
      <c r="F19" s="599"/>
      <c r="G19" s="589"/>
      <c r="H19" s="614"/>
      <c r="I19" s="564"/>
      <c r="J19" s="565"/>
      <c r="K19" s="566"/>
      <c r="L19" s="221"/>
      <c r="M19" s="159"/>
      <c r="N19" s="152"/>
      <c r="O19" s="152"/>
      <c r="P19" s="153"/>
      <c r="Q19" s="221"/>
      <c r="R19" s="160"/>
      <c r="S19" s="154"/>
      <c r="T19" s="180"/>
      <c r="U19" s="161"/>
      <c r="V19" s="156"/>
      <c r="W19" s="162"/>
      <c r="X19" s="154"/>
      <c r="Y19" s="155"/>
      <c r="Z19" s="153"/>
      <c r="AA19" s="156"/>
      <c r="AB19" s="157"/>
      <c r="AC19" s="154"/>
      <c r="AD19" s="158"/>
      <c r="AE19" s="478"/>
      <c r="AF19" s="479"/>
      <c r="AG19" s="480"/>
      <c r="AH19" s="480"/>
      <c r="AI19" s="481"/>
    </row>
    <row r="20" spans="1:35" ht="15.75" customHeight="1">
      <c r="A20" s="537" t="s">
        <v>49</v>
      </c>
      <c r="B20" s="31" t="s">
        <v>91</v>
      </c>
      <c r="C20" s="35" t="s">
        <v>63</v>
      </c>
      <c r="D20" s="602">
        <v>8</v>
      </c>
      <c r="E20" s="586">
        <v>150</v>
      </c>
      <c r="F20" s="598" t="s">
        <v>79</v>
      </c>
      <c r="G20" s="588">
        <f>E20*M75</f>
        <v>16.113375</v>
      </c>
      <c r="H20" s="613">
        <f>G20/2</f>
        <v>8.0566875</v>
      </c>
      <c r="I20" s="561" t="s">
        <v>89</v>
      </c>
      <c r="J20" s="562"/>
      <c r="K20" s="563"/>
      <c r="L20" s="382">
        <v>200</v>
      </c>
      <c r="M20" s="383" t="s">
        <v>79</v>
      </c>
      <c r="N20" s="365">
        <f>21.41+0.37</f>
        <v>21.78</v>
      </c>
      <c r="O20" s="365">
        <f>N20/2</f>
        <v>10.89</v>
      </c>
      <c r="P20" s="182"/>
      <c r="Q20" s="206"/>
      <c r="R20" s="183"/>
      <c r="S20" s="181"/>
      <c r="T20" s="184"/>
      <c r="U20" s="185"/>
      <c r="V20" s="186"/>
      <c r="W20" s="187"/>
      <c r="X20" s="188"/>
      <c r="Y20" s="189"/>
      <c r="Z20" s="190"/>
      <c r="AA20" s="186"/>
      <c r="AB20" s="191"/>
      <c r="AC20" s="188"/>
      <c r="AD20" s="192"/>
      <c r="AE20" s="468"/>
      <c r="AF20" s="469"/>
      <c r="AG20" s="470"/>
      <c r="AH20" s="471"/>
      <c r="AI20" s="472"/>
    </row>
    <row r="21" spans="1:35" ht="15.75" customHeight="1">
      <c r="A21" s="538"/>
      <c r="B21" s="39" t="s">
        <v>199</v>
      </c>
      <c r="C21" s="32" t="s">
        <v>172</v>
      </c>
      <c r="D21" s="603"/>
      <c r="E21" s="587"/>
      <c r="F21" s="599"/>
      <c r="G21" s="589"/>
      <c r="H21" s="614"/>
      <c r="I21" s="564" t="s">
        <v>90</v>
      </c>
      <c r="J21" s="565"/>
      <c r="K21" s="566"/>
      <c r="L21" s="325">
        <v>112</v>
      </c>
      <c r="M21" s="384" t="s">
        <v>79</v>
      </c>
      <c r="N21" s="315">
        <f>L21*M75</f>
        <v>12.031320000000001</v>
      </c>
      <c r="O21" s="317">
        <f>N21/2</f>
        <v>6.0156600000000005</v>
      </c>
      <c r="P21" s="153"/>
      <c r="Q21" s="221"/>
      <c r="R21" s="160"/>
      <c r="S21" s="152"/>
      <c r="T21" s="235"/>
      <c r="U21" s="195"/>
      <c r="V21" s="156"/>
      <c r="W21" s="162"/>
      <c r="X21" s="154"/>
      <c r="Y21" s="155"/>
      <c r="Z21" s="161"/>
      <c r="AA21" s="156"/>
      <c r="AB21" s="157"/>
      <c r="AC21" s="154"/>
      <c r="AD21" s="158"/>
      <c r="AE21" s="468"/>
      <c r="AF21" s="469"/>
      <c r="AG21" s="482"/>
      <c r="AH21" s="482"/>
      <c r="AI21" s="482"/>
    </row>
    <row r="22" spans="1:35" ht="15.75" customHeight="1">
      <c r="A22" s="538"/>
      <c r="B22" s="39" t="s">
        <v>110</v>
      </c>
      <c r="C22" s="32" t="s">
        <v>64</v>
      </c>
      <c r="D22" s="603"/>
      <c r="E22" s="587"/>
      <c r="F22" s="599"/>
      <c r="G22" s="589"/>
      <c r="H22" s="614"/>
      <c r="I22" s="564" t="s">
        <v>247</v>
      </c>
      <c r="J22" s="565"/>
      <c r="K22" s="566"/>
      <c r="L22" s="390">
        <v>20</v>
      </c>
      <c r="M22" s="232" t="s">
        <v>79</v>
      </c>
      <c r="N22" s="229">
        <f>L22*63.5/569.5</f>
        <v>2.2300263388937664</v>
      </c>
      <c r="O22" s="731">
        <f>N22/2</f>
        <v>1.1150131694468832</v>
      </c>
      <c r="P22" s="153"/>
      <c r="Q22" s="221"/>
      <c r="R22" s="160"/>
      <c r="S22" s="152"/>
      <c r="T22" s="235"/>
      <c r="U22" s="195"/>
      <c r="V22" s="156"/>
      <c r="W22" s="162"/>
      <c r="X22" s="154"/>
      <c r="Y22" s="155"/>
      <c r="Z22" s="161"/>
      <c r="AA22" s="156"/>
      <c r="AB22" s="157"/>
      <c r="AC22" s="154"/>
      <c r="AD22" s="158"/>
      <c r="AE22" s="483"/>
      <c r="AF22" s="484"/>
      <c r="AG22" s="482"/>
      <c r="AH22" s="482"/>
      <c r="AI22" s="482"/>
    </row>
    <row r="23" spans="1:35" ht="15.75" customHeight="1">
      <c r="A23" s="538"/>
      <c r="B23" s="39" t="s">
        <v>92</v>
      </c>
      <c r="C23" s="32" t="s">
        <v>38</v>
      </c>
      <c r="D23" s="603"/>
      <c r="E23" s="587"/>
      <c r="F23" s="599"/>
      <c r="G23" s="589"/>
      <c r="H23" s="614"/>
      <c r="I23" s="564"/>
      <c r="J23" s="565"/>
      <c r="K23" s="655"/>
      <c r="L23" s="231"/>
      <c r="M23" s="232"/>
      <c r="N23" s="229"/>
      <c r="O23" s="229"/>
      <c r="P23" s="153"/>
      <c r="Q23" s="249"/>
      <c r="R23" s="254"/>
      <c r="S23" s="236"/>
      <c r="T23" s="257"/>
      <c r="U23" s="196"/>
      <c r="V23" s="156"/>
      <c r="W23" s="162"/>
      <c r="X23" s="154"/>
      <c r="Y23" s="155"/>
      <c r="Z23" s="161"/>
      <c r="AA23" s="156"/>
      <c r="AB23" s="157"/>
      <c r="AC23" s="154"/>
      <c r="AD23" s="158"/>
      <c r="AE23" s="483"/>
      <c r="AF23" s="484"/>
      <c r="AG23" s="482"/>
      <c r="AH23" s="482"/>
      <c r="AI23" s="482"/>
    </row>
    <row r="24" spans="1:35" ht="15.75" customHeight="1">
      <c r="A24" s="537" t="s">
        <v>50</v>
      </c>
      <c r="B24" s="31" t="s">
        <v>100</v>
      </c>
      <c r="C24" s="35" t="s">
        <v>101</v>
      </c>
      <c r="D24" s="553">
        <v>9</v>
      </c>
      <c r="E24" s="617">
        <v>0</v>
      </c>
      <c r="F24" s="620" t="s">
        <v>2</v>
      </c>
      <c r="G24" s="665">
        <f>E24</f>
        <v>0</v>
      </c>
      <c r="H24" s="658">
        <f>G24/2</f>
        <v>0</v>
      </c>
      <c r="I24" s="360" t="s">
        <v>93</v>
      </c>
      <c r="J24" s="361" t="s">
        <v>94</v>
      </c>
      <c r="K24" s="362" t="s">
        <v>203</v>
      </c>
      <c r="L24" s="373">
        <v>456.82</v>
      </c>
      <c r="M24" s="388" t="s">
        <v>79</v>
      </c>
      <c r="N24" s="375">
        <f>48.96+0.86-0.98</f>
        <v>48.84</v>
      </c>
      <c r="O24" s="389">
        <f>N24/2</f>
        <v>24.42</v>
      </c>
      <c r="P24" s="182"/>
      <c r="Q24" s="318"/>
      <c r="R24" s="308"/>
      <c r="S24" s="310"/>
      <c r="T24" s="329"/>
      <c r="U24" s="320"/>
      <c r="V24" s="258"/>
      <c r="W24" s="259"/>
      <c r="X24" s="260"/>
      <c r="Y24" s="331"/>
      <c r="Z24" s="182"/>
      <c r="AA24" s="261"/>
      <c r="AB24" s="262"/>
      <c r="AC24" s="263"/>
      <c r="AD24" s="274"/>
      <c r="AE24" s="468"/>
      <c r="AF24" s="469"/>
      <c r="AG24" s="470"/>
      <c r="AH24" s="471"/>
      <c r="AI24" s="472"/>
    </row>
    <row r="25" spans="1:35" ht="15.75" customHeight="1">
      <c r="A25" s="538"/>
      <c r="B25" s="39"/>
      <c r="C25" s="32" t="s">
        <v>39</v>
      </c>
      <c r="D25" s="554"/>
      <c r="E25" s="618"/>
      <c r="F25" s="621"/>
      <c r="G25" s="666"/>
      <c r="H25" s="659"/>
      <c r="I25" s="564" t="s">
        <v>95</v>
      </c>
      <c r="J25" s="565"/>
      <c r="K25" s="566"/>
      <c r="L25" s="379">
        <v>231</v>
      </c>
      <c r="M25" s="391" t="s">
        <v>79</v>
      </c>
      <c r="N25" s="378">
        <f>24.76+0.43</f>
        <v>25.19</v>
      </c>
      <c r="O25" s="392">
        <f>N25/2</f>
        <v>12.595</v>
      </c>
      <c r="P25" s="153"/>
      <c r="Q25" s="249"/>
      <c r="R25" s="254"/>
      <c r="S25" s="236"/>
      <c r="T25" s="257"/>
      <c r="U25" s="153"/>
      <c r="V25" s="156"/>
      <c r="W25" s="162"/>
      <c r="X25" s="154"/>
      <c r="Y25" s="155"/>
      <c r="Z25" s="153"/>
      <c r="AA25" s="156"/>
      <c r="AB25" s="157"/>
      <c r="AC25" s="154"/>
      <c r="AD25" s="158"/>
      <c r="AE25" s="468"/>
      <c r="AF25" s="469"/>
      <c r="AG25" s="482"/>
      <c r="AH25" s="482"/>
      <c r="AI25" s="482"/>
    </row>
    <row r="26" spans="1:35" ht="15.75" customHeight="1">
      <c r="A26" s="538"/>
      <c r="B26" s="39"/>
      <c r="C26" s="32"/>
      <c r="D26" s="554"/>
      <c r="E26" s="618"/>
      <c r="F26" s="621"/>
      <c r="G26" s="666"/>
      <c r="H26" s="659"/>
      <c r="I26" s="564" t="s">
        <v>96</v>
      </c>
      <c r="J26" s="565"/>
      <c r="K26" s="566"/>
      <c r="L26" s="390">
        <v>14</v>
      </c>
      <c r="M26" s="232" t="s">
        <v>79</v>
      </c>
      <c r="N26" s="229">
        <f>L26*63.5/569.5</f>
        <v>1.5610184372256366</v>
      </c>
      <c r="O26" s="229">
        <f>N26/2</f>
        <v>0.7805092186128183</v>
      </c>
      <c r="P26" s="153"/>
      <c r="Q26" s="249"/>
      <c r="R26" s="254"/>
      <c r="S26" s="236"/>
      <c r="T26" s="257"/>
      <c r="U26" s="153"/>
      <c r="V26" s="156"/>
      <c r="W26" s="162"/>
      <c r="X26" s="154"/>
      <c r="Y26" s="155"/>
      <c r="Z26" s="153"/>
      <c r="AA26" s="156"/>
      <c r="AB26" s="157"/>
      <c r="AC26" s="154"/>
      <c r="AD26" s="158"/>
      <c r="AE26" s="468"/>
      <c r="AF26" s="469"/>
      <c r="AG26" s="482"/>
      <c r="AH26" s="482"/>
      <c r="AI26" s="482"/>
    </row>
    <row r="27" spans="1:35" ht="15.75" customHeight="1">
      <c r="A27" s="538"/>
      <c r="B27" s="39"/>
      <c r="C27" s="32"/>
      <c r="D27" s="554"/>
      <c r="E27" s="618"/>
      <c r="F27" s="621"/>
      <c r="G27" s="666"/>
      <c r="H27" s="659"/>
      <c r="I27" s="532" t="s">
        <v>97</v>
      </c>
      <c r="J27" s="533"/>
      <c r="K27" s="534"/>
      <c r="L27" s="325">
        <v>290</v>
      </c>
      <c r="M27" s="384" t="s">
        <v>79</v>
      </c>
      <c r="N27" s="315">
        <f>L27*M75</f>
        <v>31.152525</v>
      </c>
      <c r="O27" s="315">
        <f>N27/2</f>
        <v>15.5762625</v>
      </c>
      <c r="P27" s="153"/>
      <c r="Q27" s="221"/>
      <c r="R27" s="160"/>
      <c r="S27" s="152"/>
      <c r="T27" s="194"/>
      <c r="U27" s="200"/>
      <c r="V27" s="156"/>
      <c r="W27" s="162"/>
      <c r="X27" s="154"/>
      <c r="Y27" s="155"/>
      <c r="Z27" s="153"/>
      <c r="AA27" s="156"/>
      <c r="AB27" s="157"/>
      <c r="AC27" s="154"/>
      <c r="AD27" s="158"/>
      <c r="AE27" s="468"/>
      <c r="AF27" s="469"/>
      <c r="AG27" s="482"/>
      <c r="AH27" s="482"/>
      <c r="AI27" s="482"/>
    </row>
    <row r="28" spans="1:35" ht="15.75" customHeight="1">
      <c r="A28" s="538"/>
      <c r="B28" s="39"/>
      <c r="C28" s="32"/>
      <c r="D28" s="554"/>
      <c r="E28" s="618"/>
      <c r="F28" s="621"/>
      <c r="G28" s="666"/>
      <c r="H28" s="659"/>
      <c r="I28" s="532" t="s">
        <v>98</v>
      </c>
      <c r="J28" s="533"/>
      <c r="K28" s="534"/>
      <c r="L28" s="390">
        <f>19+19</f>
        <v>38</v>
      </c>
      <c r="M28" s="232" t="s">
        <v>79</v>
      </c>
      <c r="N28" s="229">
        <f>L28*63.5/569.5</f>
        <v>4.237050043898156</v>
      </c>
      <c r="O28" s="229">
        <f>N28/2</f>
        <v>2.118525021949078</v>
      </c>
      <c r="P28" s="153"/>
      <c r="Q28" s="221"/>
      <c r="R28" s="160"/>
      <c r="S28" s="152"/>
      <c r="T28" s="194"/>
      <c r="U28" s="200"/>
      <c r="V28" s="156"/>
      <c r="W28" s="162"/>
      <c r="X28" s="154"/>
      <c r="Y28" s="155"/>
      <c r="Z28" s="153"/>
      <c r="AA28" s="156"/>
      <c r="AB28" s="157"/>
      <c r="AC28" s="154"/>
      <c r="AD28" s="158"/>
      <c r="AE28" s="459"/>
      <c r="AF28" s="460"/>
      <c r="AG28" s="461"/>
      <c r="AH28" s="462"/>
      <c r="AI28" s="463"/>
    </row>
    <row r="29" spans="1:35" ht="15.75" customHeight="1">
      <c r="A29" s="538"/>
      <c r="B29" s="33"/>
      <c r="C29" s="38"/>
      <c r="D29" s="595"/>
      <c r="E29" s="619"/>
      <c r="F29" s="622"/>
      <c r="G29" s="667"/>
      <c r="H29" s="660"/>
      <c r="I29" s="668" t="s">
        <v>99</v>
      </c>
      <c r="J29" s="669"/>
      <c r="K29" s="670"/>
      <c r="L29" s="326">
        <v>85</v>
      </c>
      <c r="M29" s="393" t="s">
        <v>79</v>
      </c>
      <c r="N29" s="316">
        <f>L29*M75</f>
        <v>9.1309125</v>
      </c>
      <c r="O29" s="315">
        <f>N29/2</f>
        <v>4.56545625</v>
      </c>
      <c r="P29" s="168"/>
      <c r="Q29" s="227"/>
      <c r="R29" s="160"/>
      <c r="S29" s="152"/>
      <c r="T29" s="194"/>
      <c r="U29" s="201"/>
      <c r="V29" s="197"/>
      <c r="W29" s="160"/>
      <c r="X29" s="154"/>
      <c r="Y29" s="170"/>
      <c r="Z29" s="168"/>
      <c r="AA29" s="227"/>
      <c r="AB29" s="202"/>
      <c r="AC29" s="154"/>
      <c r="AD29" s="176"/>
      <c r="AE29" s="464"/>
      <c r="AF29" s="465"/>
      <c r="AG29" s="466"/>
      <c r="AH29" s="443"/>
      <c r="AI29" s="467"/>
    </row>
    <row r="30" spans="1:35" ht="15.75" customHeight="1">
      <c r="A30" s="537" t="s">
        <v>51</v>
      </c>
      <c r="B30" s="14" t="s">
        <v>107</v>
      </c>
      <c r="C30" s="35" t="s">
        <v>88</v>
      </c>
      <c r="D30" s="553">
        <v>8</v>
      </c>
      <c r="E30" s="592">
        <v>0</v>
      </c>
      <c r="F30" s="623" t="s">
        <v>2</v>
      </c>
      <c r="G30" s="605">
        <v>0</v>
      </c>
      <c r="H30" s="590">
        <v>0</v>
      </c>
      <c r="I30" s="539" t="s">
        <v>198</v>
      </c>
      <c r="J30" s="540"/>
      <c r="K30" s="541"/>
      <c r="L30" s="261">
        <v>140</v>
      </c>
      <c r="M30" s="267" t="s">
        <v>79</v>
      </c>
      <c r="N30" s="263">
        <f>L30*M75</f>
        <v>15.039150000000001</v>
      </c>
      <c r="O30" s="268">
        <f>N30/2</f>
        <v>7.519575000000001</v>
      </c>
      <c r="P30" s="182"/>
      <c r="Q30" s="298"/>
      <c r="R30" s="183"/>
      <c r="S30" s="181"/>
      <c r="T30" s="184"/>
      <c r="U30" s="185"/>
      <c r="V30" s="186"/>
      <c r="W30" s="187"/>
      <c r="X30" s="188"/>
      <c r="Y30" s="155"/>
      <c r="Z30" s="190"/>
      <c r="AA30" s="186"/>
      <c r="AB30" s="191"/>
      <c r="AC30" s="188"/>
      <c r="AD30" s="158"/>
      <c r="AE30" s="468"/>
      <c r="AF30" s="469"/>
      <c r="AG30" s="470"/>
      <c r="AH30" s="471"/>
      <c r="AI30" s="472"/>
    </row>
    <row r="31" spans="1:35" ht="15.75" customHeight="1">
      <c r="A31" s="538"/>
      <c r="B31" s="114" t="s">
        <v>108</v>
      </c>
      <c r="C31" s="32" t="s">
        <v>143</v>
      </c>
      <c r="D31" s="554"/>
      <c r="E31" s="593"/>
      <c r="F31" s="624"/>
      <c r="G31" s="606"/>
      <c r="H31" s="591"/>
      <c r="I31" s="532" t="s">
        <v>102</v>
      </c>
      <c r="J31" s="533"/>
      <c r="K31" s="534"/>
      <c r="L31" s="390">
        <v>26</v>
      </c>
      <c r="M31" s="230" t="s">
        <v>79</v>
      </c>
      <c r="N31" s="229">
        <f>L31*63.5/569.5</f>
        <v>2.8990342405618965</v>
      </c>
      <c r="O31" s="229">
        <f>N31/2</f>
        <v>1.4495171202809483</v>
      </c>
      <c r="P31" s="153"/>
      <c r="Q31" s="221"/>
      <c r="R31" s="160"/>
      <c r="S31" s="152"/>
      <c r="T31" s="194"/>
      <c r="U31" s="195"/>
      <c r="V31" s="156"/>
      <c r="W31" s="162"/>
      <c r="X31" s="154"/>
      <c r="Y31" s="155"/>
      <c r="Z31" s="161"/>
      <c r="AA31" s="156"/>
      <c r="AB31" s="157"/>
      <c r="AC31" s="154"/>
      <c r="AD31" s="158"/>
      <c r="AE31" s="468"/>
      <c r="AF31" s="469"/>
      <c r="AG31" s="482"/>
      <c r="AH31" s="482"/>
      <c r="AI31" s="482"/>
    </row>
    <row r="32" spans="1:35" ht="15.75" customHeight="1">
      <c r="A32" s="538"/>
      <c r="B32" s="114" t="s">
        <v>109</v>
      </c>
      <c r="C32" s="32"/>
      <c r="D32" s="554"/>
      <c r="E32" s="593"/>
      <c r="F32" s="624"/>
      <c r="G32" s="606"/>
      <c r="H32" s="591"/>
      <c r="I32" s="532" t="s">
        <v>103</v>
      </c>
      <c r="J32" s="533"/>
      <c r="K32" s="534"/>
      <c r="L32" s="325">
        <v>112</v>
      </c>
      <c r="M32" s="278" t="s">
        <v>79</v>
      </c>
      <c r="N32" s="315">
        <f>L32*M75</f>
        <v>12.031320000000001</v>
      </c>
      <c r="O32" s="315">
        <f>N32/2</f>
        <v>6.0156600000000005</v>
      </c>
      <c r="P32" s="153"/>
      <c r="Q32" s="249"/>
      <c r="R32" s="254"/>
      <c r="S32" s="236"/>
      <c r="T32" s="257"/>
      <c r="U32" s="195"/>
      <c r="V32" s="156"/>
      <c r="W32" s="162"/>
      <c r="X32" s="154"/>
      <c r="Y32" s="155"/>
      <c r="Z32" s="161"/>
      <c r="AA32" s="156"/>
      <c r="AB32" s="157"/>
      <c r="AC32" s="154"/>
      <c r="AD32" s="158"/>
      <c r="AE32" s="483"/>
      <c r="AF32" s="484"/>
      <c r="AG32" s="485"/>
      <c r="AH32" s="462"/>
      <c r="AI32" s="485"/>
    </row>
    <row r="33" spans="1:35" ht="15.75" customHeight="1">
      <c r="A33" s="538"/>
      <c r="B33" s="14" t="s">
        <v>106</v>
      </c>
      <c r="C33" s="32"/>
      <c r="D33" s="554"/>
      <c r="E33" s="593"/>
      <c r="F33" s="624"/>
      <c r="G33" s="606"/>
      <c r="H33" s="591"/>
      <c r="I33" s="532" t="s">
        <v>104</v>
      </c>
      <c r="J33" s="533"/>
      <c r="K33" s="534"/>
      <c r="L33" s="325">
        <v>122</v>
      </c>
      <c r="M33" s="278" t="s">
        <v>79</v>
      </c>
      <c r="N33" s="315">
        <f>L33*M75</f>
        <v>13.105545000000001</v>
      </c>
      <c r="O33" s="315">
        <f>N33/2</f>
        <v>6.5527725000000006</v>
      </c>
      <c r="P33" s="153"/>
      <c r="Q33" s="249"/>
      <c r="R33" s="254"/>
      <c r="S33" s="236"/>
      <c r="T33" s="257"/>
      <c r="U33" s="195"/>
      <c r="V33" s="156"/>
      <c r="W33" s="162"/>
      <c r="X33" s="154"/>
      <c r="Y33" s="155"/>
      <c r="Z33" s="161"/>
      <c r="AA33" s="156"/>
      <c r="AB33" s="157"/>
      <c r="AC33" s="154"/>
      <c r="AD33" s="158"/>
      <c r="AE33" s="483"/>
      <c r="AF33" s="484"/>
      <c r="AG33" s="485"/>
      <c r="AH33" s="462"/>
      <c r="AI33" s="485"/>
    </row>
    <row r="34" spans="1:35" ht="15.75" customHeight="1">
      <c r="A34" s="538"/>
      <c r="B34" s="34"/>
      <c r="C34" s="32"/>
      <c r="D34" s="554"/>
      <c r="E34" s="593"/>
      <c r="F34" s="624"/>
      <c r="G34" s="606"/>
      <c r="H34" s="591"/>
      <c r="I34" s="532" t="s">
        <v>105</v>
      </c>
      <c r="J34" s="533"/>
      <c r="K34" s="536"/>
      <c r="L34" s="325">
        <v>131</v>
      </c>
      <c r="M34" s="278" t="s">
        <v>79</v>
      </c>
      <c r="N34" s="315">
        <f>L34*M75</f>
        <v>14.072347500000001</v>
      </c>
      <c r="O34" s="315">
        <f>N34/2</f>
        <v>7.036173750000001</v>
      </c>
      <c r="P34" s="153"/>
      <c r="Q34" s="221"/>
      <c r="R34" s="160"/>
      <c r="S34" s="152"/>
      <c r="T34" s="194"/>
      <c r="U34" s="195"/>
      <c r="V34" s="156"/>
      <c r="W34" s="162"/>
      <c r="X34" s="154"/>
      <c r="Y34" s="155"/>
      <c r="Z34" s="161"/>
      <c r="AA34" s="156"/>
      <c r="AB34" s="157"/>
      <c r="AC34" s="154"/>
      <c r="AD34" s="158"/>
      <c r="AE34" s="483"/>
      <c r="AF34" s="484"/>
      <c r="AG34" s="485"/>
      <c r="AH34" s="462"/>
      <c r="AI34" s="485"/>
    </row>
    <row r="35" spans="1:35" ht="15.75" customHeight="1">
      <c r="A35" s="545" t="s">
        <v>52</v>
      </c>
      <c r="B35" s="42" t="s">
        <v>124</v>
      </c>
      <c r="C35" s="35" t="s">
        <v>63</v>
      </c>
      <c r="D35" s="553">
        <v>7</v>
      </c>
      <c r="E35" s="649">
        <v>120</v>
      </c>
      <c r="F35" s="600" t="s">
        <v>79</v>
      </c>
      <c r="G35" s="708">
        <f>E35*M75</f>
        <v>12.8907</v>
      </c>
      <c r="H35" s="661">
        <f>G35/2</f>
        <v>6.44535</v>
      </c>
      <c r="I35" s="360" t="s">
        <v>115</v>
      </c>
      <c r="J35" s="361" t="s">
        <v>116</v>
      </c>
      <c r="K35" s="362" t="s">
        <v>196</v>
      </c>
      <c r="L35" s="373">
        <v>604.22</v>
      </c>
      <c r="M35" s="394" t="s">
        <v>79</v>
      </c>
      <c r="N35" s="375">
        <f>64.76+1.13-1.3</f>
        <v>64.59</v>
      </c>
      <c r="O35" s="375">
        <f>N35/2</f>
        <v>32.295</v>
      </c>
      <c r="P35" s="182"/>
      <c r="Q35" s="261"/>
      <c r="R35" s="262"/>
      <c r="S35" s="263"/>
      <c r="T35" s="265"/>
      <c r="U35" s="185" t="s">
        <v>120</v>
      </c>
      <c r="V35" s="258">
        <v>500</v>
      </c>
      <c r="W35" s="259" t="s">
        <v>79</v>
      </c>
      <c r="X35" s="260">
        <f>V35*M75</f>
        <v>53.71125</v>
      </c>
      <c r="Y35" s="331">
        <f>X35/2</f>
        <v>26.855625</v>
      </c>
      <c r="Z35" s="190" t="s">
        <v>121</v>
      </c>
      <c r="AA35" s="258">
        <v>12</v>
      </c>
      <c r="AB35" s="273" t="s">
        <v>79</v>
      </c>
      <c r="AC35" s="260">
        <f>AA35*M75</f>
        <v>1.2890700000000002</v>
      </c>
      <c r="AD35" s="274">
        <f>AC35/2</f>
        <v>0.6445350000000001</v>
      </c>
      <c r="AE35" s="468"/>
      <c r="AF35" s="469"/>
      <c r="AG35" s="470"/>
      <c r="AH35" s="471"/>
      <c r="AI35" s="472"/>
    </row>
    <row r="36" spans="1:35" ht="15.75" customHeight="1">
      <c r="A36" s="546"/>
      <c r="B36" s="114" t="s">
        <v>125</v>
      </c>
      <c r="C36" s="32" t="s">
        <v>172</v>
      </c>
      <c r="D36" s="554"/>
      <c r="E36" s="650"/>
      <c r="F36" s="601"/>
      <c r="G36" s="709"/>
      <c r="H36" s="662"/>
      <c r="I36" s="532" t="s">
        <v>117</v>
      </c>
      <c r="J36" s="533"/>
      <c r="K36" s="536"/>
      <c r="L36" s="390">
        <v>90</v>
      </c>
      <c r="M36" s="230" t="s">
        <v>79</v>
      </c>
      <c r="N36" s="229">
        <f>L36*63.5/569.5</f>
        <v>10.035118525021948</v>
      </c>
      <c r="O36" s="229">
        <f>N36/2</f>
        <v>5.017559262510974</v>
      </c>
      <c r="P36" s="153"/>
      <c r="Q36" s="221"/>
      <c r="R36" s="160"/>
      <c r="S36" s="152"/>
      <c r="T36" s="194"/>
      <c r="U36" s="195"/>
      <c r="V36" s="270"/>
      <c r="W36" s="271"/>
      <c r="X36" s="240"/>
      <c r="Y36" s="266"/>
      <c r="Z36" s="161"/>
      <c r="AA36" s="156"/>
      <c r="AB36" s="157"/>
      <c r="AC36" s="154"/>
      <c r="AD36" s="158"/>
      <c r="AE36" s="468"/>
      <c r="AF36" s="469"/>
      <c r="AG36" s="470"/>
      <c r="AH36" s="472"/>
      <c r="AI36" s="472"/>
    </row>
    <row r="37" spans="1:35" ht="15.75" customHeight="1">
      <c r="A37" s="546"/>
      <c r="B37" s="114" t="s">
        <v>156</v>
      </c>
      <c r="C37" s="32" t="s">
        <v>126</v>
      </c>
      <c r="D37" s="554"/>
      <c r="E37" s="650"/>
      <c r="F37" s="601"/>
      <c r="G37" s="709"/>
      <c r="H37" s="662"/>
      <c r="I37" s="532" t="s">
        <v>118</v>
      </c>
      <c r="J37" s="533"/>
      <c r="K37" s="536"/>
      <c r="L37" s="390">
        <v>42</v>
      </c>
      <c r="M37" s="230" t="s">
        <v>79</v>
      </c>
      <c r="N37" s="229">
        <f>L37*63.5/569.5</f>
        <v>4.68305531167691</v>
      </c>
      <c r="O37" s="229">
        <f>N37/2</f>
        <v>2.341527655838455</v>
      </c>
      <c r="P37" s="153"/>
      <c r="Q37" s="249"/>
      <c r="R37" s="254"/>
      <c r="S37" s="236"/>
      <c r="T37" s="266"/>
      <c r="U37" s="195"/>
      <c r="V37" s="270"/>
      <c r="W37" s="271"/>
      <c r="X37" s="240"/>
      <c r="Y37" s="266"/>
      <c r="Z37" s="161"/>
      <c r="AA37" s="156"/>
      <c r="AB37" s="157"/>
      <c r="AC37" s="154"/>
      <c r="AD37" s="158"/>
      <c r="AE37" s="468"/>
      <c r="AF37" s="469"/>
      <c r="AG37" s="482"/>
      <c r="AH37" s="482"/>
      <c r="AI37" s="482"/>
    </row>
    <row r="38" spans="1:35" ht="15.75" customHeight="1">
      <c r="A38" s="546"/>
      <c r="B38" s="14" t="s">
        <v>123</v>
      </c>
      <c r="C38" s="32"/>
      <c r="D38" s="554"/>
      <c r="E38" s="650"/>
      <c r="F38" s="601"/>
      <c r="G38" s="709"/>
      <c r="H38" s="662"/>
      <c r="I38" s="532" t="s">
        <v>119</v>
      </c>
      <c r="J38" s="533"/>
      <c r="K38" s="534"/>
      <c r="L38" s="325">
        <v>112</v>
      </c>
      <c r="M38" s="278" t="s">
        <v>79</v>
      </c>
      <c r="N38" s="315">
        <f>L38*M75</f>
        <v>12.031320000000001</v>
      </c>
      <c r="O38" s="315">
        <f>N38/2</f>
        <v>6.0156600000000005</v>
      </c>
      <c r="P38" s="153"/>
      <c r="Q38" s="221"/>
      <c r="R38" s="160"/>
      <c r="S38" s="152"/>
      <c r="T38" s="264"/>
      <c r="U38" s="195"/>
      <c r="V38" s="270"/>
      <c r="W38" s="271"/>
      <c r="X38" s="240"/>
      <c r="Y38" s="266"/>
      <c r="Z38" s="161"/>
      <c r="AA38" s="156"/>
      <c r="AB38" s="157"/>
      <c r="AC38" s="154"/>
      <c r="AD38" s="158"/>
      <c r="AE38" s="478"/>
      <c r="AF38" s="479"/>
      <c r="AG38" s="485"/>
      <c r="AH38" s="462"/>
      <c r="AI38" s="485"/>
    </row>
    <row r="39" spans="1:35" ht="15.75" customHeight="1">
      <c r="A39" s="546"/>
      <c r="B39" s="34"/>
      <c r="C39" s="32"/>
      <c r="D39" s="554"/>
      <c r="E39" s="650"/>
      <c r="F39" s="601"/>
      <c r="G39" s="709"/>
      <c r="H39" s="662"/>
      <c r="I39" s="532" t="s">
        <v>122</v>
      </c>
      <c r="J39" s="533"/>
      <c r="K39" s="536"/>
      <c r="L39" s="698" t="s">
        <v>127</v>
      </c>
      <c r="M39" s="699"/>
      <c r="N39" s="315"/>
      <c r="O39" s="315"/>
      <c r="P39" s="153"/>
      <c r="Q39" s="249"/>
      <c r="R39" s="254"/>
      <c r="S39" s="236"/>
      <c r="T39" s="266"/>
      <c r="U39" s="195"/>
      <c r="V39" s="270"/>
      <c r="W39" s="271"/>
      <c r="X39" s="240"/>
      <c r="Y39" s="266"/>
      <c r="Z39" s="161"/>
      <c r="AA39" s="156"/>
      <c r="AB39" s="157"/>
      <c r="AC39" s="154"/>
      <c r="AD39" s="158"/>
      <c r="AE39" s="459"/>
      <c r="AF39" s="460"/>
      <c r="AG39" s="461"/>
      <c r="AH39" s="462"/>
      <c r="AI39" s="463"/>
    </row>
    <row r="40" spans="1:35" ht="15.75" customHeight="1">
      <c r="A40" s="545" t="s">
        <v>53</v>
      </c>
      <c r="B40" s="31" t="s">
        <v>130</v>
      </c>
      <c r="C40" s="35" t="s">
        <v>63</v>
      </c>
      <c r="D40" s="553">
        <v>8</v>
      </c>
      <c r="E40" s="542">
        <v>0</v>
      </c>
      <c r="F40" s="547" t="s">
        <v>2</v>
      </c>
      <c r="G40" s="528">
        <v>0</v>
      </c>
      <c r="H40" s="530">
        <f>G40/2</f>
        <v>0</v>
      </c>
      <c r="I40" s="539"/>
      <c r="J40" s="540"/>
      <c r="K40" s="541"/>
      <c r="L40" s="206"/>
      <c r="M40" s="203"/>
      <c r="N40" s="181"/>
      <c r="O40" s="198"/>
      <c r="P40" s="182" t="s">
        <v>129</v>
      </c>
      <c r="Q40" s="324">
        <v>110</v>
      </c>
      <c r="R40" s="327" t="s">
        <v>79</v>
      </c>
      <c r="S40" s="314">
        <f>Q40*M75</f>
        <v>11.816475</v>
      </c>
      <c r="T40" s="331">
        <f>S40/2</f>
        <v>5.9082375</v>
      </c>
      <c r="U40" s="320" t="s">
        <v>128</v>
      </c>
      <c r="V40" s="258">
        <v>300</v>
      </c>
      <c r="W40" s="259" t="s">
        <v>79</v>
      </c>
      <c r="X40" s="260">
        <f>V40*M75</f>
        <v>32.22675</v>
      </c>
      <c r="Y40" s="302">
        <f>X40/2</f>
        <v>16.113375</v>
      </c>
      <c r="Z40" s="190"/>
      <c r="AA40" s="186"/>
      <c r="AB40" s="191"/>
      <c r="AC40" s="188"/>
      <c r="AD40" s="192"/>
      <c r="AE40" s="468"/>
      <c r="AF40" s="469"/>
      <c r="AG40" s="470"/>
      <c r="AH40" s="471"/>
      <c r="AI40" s="472"/>
    </row>
    <row r="41" spans="1:35" ht="15.75" customHeight="1">
      <c r="A41" s="546"/>
      <c r="B41" s="114" t="s">
        <v>133</v>
      </c>
      <c r="C41" s="32" t="s">
        <v>173</v>
      </c>
      <c r="D41" s="554"/>
      <c r="E41" s="543"/>
      <c r="F41" s="548"/>
      <c r="G41" s="529"/>
      <c r="H41" s="531"/>
      <c r="I41" s="532"/>
      <c r="J41" s="533"/>
      <c r="K41" s="536"/>
      <c r="L41" s="221"/>
      <c r="M41" s="205"/>
      <c r="N41" s="152"/>
      <c r="O41" s="152"/>
      <c r="P41" s="153"/>
      <c r="Q41" s="221"/>
      <c r="R41" s="160"/>
      <c r="S41" s="152"/>
      <c r="T41" s="194"/>
      <c r="U41" s="207"/>
      <c r="V41" s="270"/>
      <c r="W41" s="271"/>
      <c r="X41" s="240"/>
      <c r="Y41" s="255"/>
      <c r="Z41" s="208"/>
      <c r="AA41" s="156"/>
      <c r="AB41" s="157"/>
      <c r="AC41" s="154"/>
      <c r="AD41" s="158"/>
      <c r="AE41" s="468"/>
      <c r="AF41" s="469"/>
      <c r="AG41" s="482"/>
      <c r="AH41" s="482"/>
      <c r="AI41" s="482"/>
    </row>
    <row r="42" spans="1:35" ht="15.75" customHeight="1">
      <c r="A42" s="546"/>
      <c r="B42" s="114" t="s">
        <v>132</v>
      </c>
      <c r="C42" s="32"/>
      <c r="D42" s="554"/>
      <c r="E42" s="543"/>
      <c r="F42" s="548"/>
      <c r="G42" s="529"/>
      <c r="H42" s="531"/>
      <c r="I42" s="532"/>
      <c r="J42" s="533"/>
      <c r="K42" s="536"/>
      <c r="L42" s="221"/>
      <c r="M42" s="205"/>
      <c r="N42" s="152"/>
      <c r="O42" s="152"/>
      <c r="P42" s="153"/>
      <c r="Q42" s="221"/>
      <c r="R42" s="160"/>
      <c r="S42" s="152"/>
      <c r="T42" s="194"/>
      <c r="U42" s="207"/>
      <c r="V42" s="156"/>
      <c r="W42" s="162"/>
      <c r="X42" s="154"/>
      <c r="Y42" s="155"/>
      <c r="Z42" s="208"/>
      <c r="AA42" s="156"/>
      <c r="AB42" s="157"/>
      <c r="AC42" s="154"/>
      <c r="AD42" s="158"/>
      <c r="AE42" s="468"/>
      <c r="AF42" s="469"/>
      <c r="AG42" s="482"/>
      <c r="AH42" s="482"/>
      <c r="AI42" s="482"/>
    </row>
    <row r="43" spans="1:35" ht="15.75" customHeight="1">
      <c r="A43" s="546"/>
      <c r="B43" s="14" t="s">
        <v>131</v>
      </c>
      <c r="C43" s="32"/>
      <c r="D43" s="554"/>
      <c r="E43" s="543"/>
      <c r="F43" s="548"/>
      <c r="G43" s="529"/>
      <c r="H43" s="531"/>
      <c r="I43" s="532"/>
      <c r="J43" s="533"/>
      <c r="K43" s="536"/>
      <c r="L43" s="249"/>
      <c r="M43" s="278"/>
      <c r="N43" s="236"/>
      <c r="O43" s="236"/>
      <c r="P43" s="153"/>
      <c r="Q43" s="221"/>
      <c r="R43" s="160"/>
      <c r="S43" s="152"/>
      <c r="T43" s="194"/>
      <c r="U43" s="207"/>
      <c r="V43" s="156"/>
      <c r="W43" s="162"/>
      <c r="X43" s="154"/>
      <c r="Y43" s="155"/>
      <c r="Z43" s="208"/>
      <c r="AA43" s="156"/>
      <c r="AB43" s="157"/>
      <c r="AC43" s="154"/>
      <c r="AD43" s="158"/>
      <c r="AE43" s="468"/>
      <c r="AF43" s="469"/>
      <c r="AG43" s="482"/>
      <c r="AH43" s="482"/>
      <c r="AI43" s="482"/>
    </row>
    <row r="44" spans="1:35" ht="15.75" customHeight="1">
      <c r="A44" s="545" t="s">
        <v>54</v>
      </c>
      <c r="B44" s="31" t="s">
        <v>139</v>
      </c>
      <c r="C44" s="35" t="s">
        <v>63</v>
      </c>
      <c r="D44" s="553">
        <v>7</v>
      </c>
      <c r="E44" s="542">
        <v>0</v>
      </c>
      <c r="F44" s="547" t="s">
        <v>2</v>
      </c>
      <c r="G44" s="528">
        <v>0</v>
      </c>
      <c r="H44" s="530">
        <f>G44/2</f>
        <v>0</v>
      </c>
      <c r="I44" s="539" t="s">
        <v>135</v>
      </c>
      <c r="J44" s="540"/>
      <c r="K44" s="541"/>
      <c r="L44" s="395">
        <v>50</v>
      </c>
      <c r="M44" s="394" t="s">
        <v>79</v>
      </c>
      <c r="N44" s="375">
        <f>5.37+0.09</f>
        <v>5.46</v>
      </c>
      <c r="O44" s="389">
        <f>N44/2</f>
        <v>2.73</v>
      </c>
      <c r="P44" s="182"/>
      <c r="Q44" s="275"/>
      <c r="R44" s="276"/>
      <c r="S44" s="277"/>
      <c r="T44" s="269"/>
      <c r="U44" s="209" t="s">
        <v>134</v>
      </c>
      <c r="V44" s="258">
        <v>1120</v>
      </c>
      <c r="W44" s="259" t="s">
        <v>79</v>
      </c>
      <c r="X44" s="260">
        <f>V44*M75</f>
        <v>120.31320000000001</v>
      </c>
      <c r="Y44" s="331">
        <f>X44/2</f>
        <v>60.156600000000005</v>
      </c>
      <c r="Z44" s="210"/>
      <c r="AA44" s="186"/>
      <c r="AB44" s="191"/>
      <c r="AC44" s="188"/>
      <c r="AD44" s="192"/>
      <c r="AE44" s="468"/>
      <c r="AF44" s="469"/>
      <c r="AG44" s="470"/>
      <c r="AH44" s="471"/>
      <c r="AI44" s="472"/>
    </row>
    <row r="45" spans="1:35" ht="15.75" customHeight="1">
      <c r="A45" s="546"/>
      <c r="B45" s="101" t="s">
        <v>140</v>
      </c>
      <c r="C45" s="32" t="s">
        <v>143</v>
      </c>
      <c r="D45" s="554"/>
      <c r="E45" s="543"/>
      <c r="F45" s="548"/>
      <c r="G45" s="529"/>
      <c r="H45" s="531"/>
      <c r="I45" s="532" t="s">
        <v>197</v>
      </c>
      <c r="J45" s="533"/>
      <c r="K45" s="536"/>
      <c r="L45" s="249">
        <v>114</v>
      </c>
      <c r="M45" s="278" t="s">
        <v>79</v>
      </c>
      <c r="N45" s="236">
        <f>L45*M75</f>
        <v>12.246165000000001</v>
      </c>
      <c r="O45" s="256">
        <f>N45/2</f>
        <v>6.123082500000001</v>
      </c>
      <c r="P45" s="153"/>
      <c r="Q45" s="280"/>
      <c r="R45" s="281"/>
      <c r="S45" s="282"/>
      <c r="T45" s="284"/>
      <c r="U45" s="211"/>
      <c r="V45" s="156"/>
      <c r="W45" s="162"/>
      <c r="X45" s="154"/>
      <c r="Y45" s="155"/>
      <c r="Z45" s="212"/>
      <c r="AA45" s="156"/>
      <c r="AB45" s="157"/>
      <c r="AC45" s="154"/>
      <c r="AD45" s="158"/>
      <c r="AE45" s="468"/>
      <c r="AF45" s="469"/>
      <c r="AG45" s="470"/>
      <c r="AH45" s="472"/>
      <c r="AI45" s="472"/>
    </row>
    <row r="46" spans="1:35" ht="15.75" customHeight="1">
      <c r="A46" s="546"/>
      <c r="B46" s="34" t="s">
        <v>141</v>
      </c>
      <c r="C46" s="32"/>
      <c r="D46" s="554"/>
      <c r="E46" s="543"/>
      <c r="F46" s="548"/>
      <c r="G46" s="529"/>
      <c r="H46" s="531"/>
      <c r="I46" s="366" t="s">
        <v>137</v>
      </c>
      <c r="J46" s="321" t="s">
        <v>138</v>
      </c>
      <c r="K46" s="367" t="s">
        <v>136</v>
      </c>
      <c r="L46" s="369">
        <v>667.33</v>
      </c>
      <c r="M46" s="397" t="s">
        <v>79</v>
      </c>
      <c r="N46" s="370">
        <f>71.72+1.26</f>
        <v>72.98</v>
      </c>
      <c r="O46" s="370">
        <f>N46/2</f>
        <v>36.49</v>
      </c>
      <c r="P46" s="153"/>
      <c r="Q46" s="280"/>
      <c r="R46" s="281"/>
      <c r="S46" s="282"/>
      <c r="T46" s="283"/>
      <c r="U46" s="195"/>
      <c r="V46" s="156"/>
      <c r="W46" s="162"/>
      <c r="X46" s="154"/>
      <c r="Y46" s="155"/>
      <c r="Z46" s="161"/>
      <c r="AA46" s="156"/>
      <c r="AB46" s="157"/>
      <c r="AC46" s="154"/>
      <c r="AD46" s="158"/>
      <c r="AE46" s="468"/>
      <c r="AF46" s="469"/>
      <c r="AG46" s="482"/>
      <c r="AH46" s="482"/>
      <c r="AI46" s="482"/>
    </row>
    <row r="47" spans="1:35" ht="15.75" customHeight="1">
      <c r="A47" s="546"/>
      <c r="B47" s="34" t="s">
        <v>142</v>
      </c>
      <c r="C47" s="32"/>
      <c r="D47" s="554"/>
      <c r="E47" s="543"/>
      <c r="F47" s="548"/>
      <c r="G47" s="529"/>
      <c r="H47" s="531"/>
      <c r="I47" s="532"/>
      <c r="J47" s="533"/>
      <c r="K47" s="534"/>
      <c r="L47" s="221"/>
      <c r="M47" s="205"/>
      <c r="N47" s="152"/>
      <c r="O47" s="152"/>
      <c r="P47" s="153"/>
      <c r="Q47" s="280"/>
      <c r="R47" s="281"/>
      <c r="S47" s="282"/>
      <c r="T47" s="283"/>
      <c r="U47" s="213"/>
      <c r="V47" s="156"/>
      <c r="W47" s="162"/>
      <c r="X47" s="154"/>
      <c r="Y47" s="155"/>
      <c r="Z47" s="161"/>
      <c r="AA47" s="156"/>
      <c r="AB47" s="157"/>
      <c r="AC47" s="154"/>
      <c r="AD47" s="158"/>
      <c r="AE47" s="459"/>
      <c r="AF47" s="460"/>
      <c r="AG47" s="461"/>
      <c r="AH47" s="462"/>
      <c r="AI47" s="463"/>
    </row>
    <row r="48" spans="1:35" ht="15.75" customHeight="1">
      <c r="A48" s="545" t="s">
        <v>55</v>
      </c>
      <c r="B48" s="31" t="s">
        <v>147</v>
      </c>
      <c r="C48" s="35" t="s">
        <v>63</v>
      </c>
      <c r="D48" s="553">
        <v>8</v>
      </c>
      <c r="E48" s="542">
        <v>0</v>
      </c>
      <c r="F48" s="547" t="s">
        <v>2</v>
      </c>
      <c r="G48" s="528">
        <v>0</v>
      </c>
      <c r="H48" s="530">
        <f>G48/2</f>
        <v>0</v>
      </c>
      <c r="I48" s="539"/>
      <c r="J48" s="540"/>
      <c r="K48" s="541"/>
      <c r="L48" s="382"/>
      <c r="M48" s="403"/>
      <c r="N48" s="365"/>
      <c r="O48" s="387"/>
      <c r="P48" s="182"/>
      <c r="Q48" s="324"/>
      <c r="R48" s="327"/>
      <c r="S48" s="314"/>
      <c r="T48" s="331"/>
      <c r="U48" s="185" t="s">
        <v>144</v>
      </c>
      <c r="V48" s="398">
        <v>2560</v>
      </c>
      <c r="W48" s="399" t="s">
        <v>79</v>
      </c>
      <c r="X48" s="400">
        <f>274.93+4.81</f>
        <v>279.74</v>
      </c>
      <c r="Y48" s="401">
        <f>X48/2</f>
        <v>139.87</v>
      </c>
      <c r="Z48" s="190"/>
      <c r="AA48" s="258"/>
      <c r="AB48" s="259"/>
      <c r="AC48" s="260"/>
      <c r="AD48" s="274"/>
      <c r="AE48" s="468"/>
      <c r="AF48" s="469"/>
      <c r="AG48" s="470"/>
      <c r="AH48" s="471"/>
      <c r="AI48" s="472"/>
    </row>
    <row r="49" spans="1:35" ht="15.75" customHeight="1">
      <c r="A49" s="546"/>
      <c r="B49" s="101" t="s">
        <v>149</v>
      </c>
      <c r="C49" s="32" t="s">
        <v>173</v>
      </c>
      <c r="D49" s="554"/>
      <c r="E49" s="543"/>
      <c r="F49" s="548"/>
      <c r="G49" s="529"/>
      <c r="H49" s="531"/>
      <c r="I49" s="532"/>
      <c r="J49" s="533"/>
      <c r="K49" s="534"/>
      <c r="L49" s="221"/>
      <c r="M49" s="205"/>
      <c r="N49" s="152"/>
      <c r="O49" s="152"/>
      <c r="P49" s="153"/>
      <c r="Q49" s="221"/>
      <c r="R49" s="160"/>
      <c r="S49" s="152"/>
      <c r="T49" s="194"/>
      <c r="U49" s="195" t="s">
        <v>145</v>
      </c>
      <c r="V49" s="270">
        <v>50</v>
      </c>
      <c r="W49" s="271" t="s">
        <v>79</v>
      </c>
      <c r="X49" s="240">
        <f>V49*M75</f>
        <v>5.371125</v>
      </c>
      <c r="Y49" s="255">
        <f>X49/2</f>
        <v>2.6855625</v>
      </c>
      <c r="Z49" s="161"/>
      <c r="AA49" s="156"/>
      <c r="AB49" s="157"/>
      <c r="AC49" s="154"/>
      <c r="AD49" s="158"/>
      <c r="AE49" s="468"/>
      <c r="AF49" s="469"/>
      <c r="AG49" s="482"/>
      <c r="AH49" s="482"/>
      <c r="AI49" s="482"/>
    </row>
    <row r="50" spans="1:35" ht="15.75" customHeight="1">
      <c r="A50" s="546"/>
      <c r="B50" s="101" t="s">
        <v>148</v>
      </c>
      <c r="C50" s="32"/>
      <c r="D50" s="554"/>
      <c r="E50" s="543"/>
      <c r="F50" s="548"/>
      <c r="G50" s="529"/>
      <c r="H50" s="531"/>
      <c r="I50" s="532"/>
      <c r="J50" s="533"/>
      <c r="K50" s="534"/>
      <c r="L50" s="221"/>
      <c r="M50" s="205"/>
      <c r="N50" s="152"/>
      <c r="O50" s="152"/>
      <c r="P50" s="153"/>
      <c r="Q50" s="221"/>
      <c r="R50" s="160"/>
      <c r="S50" s="152"/>
      <c r="T50" s="194"/>
      <c r="U50" s="195" t="s">
        <v>145</v>
      </c>
      <c r="V50" s="402">
        <v>5</v>
      </c>
      <c r="W50" s="271" t="s">
        <v>2</v>
      </c>
      <c r="X50" s="240">
        <f>V50</f>
        <v>5</v>
      </c>
      <c r="Y50" s="255">
        <f>X50/2</f>
        <v>2.5</v>
      </c>
      <c r="Z50" s="161"/>
      <c r="AA50" s="156"/>
      <c r="AB50" s="157"/>
      <c r="AC50" s="154"/>
      <c r="AD50" s="158"/>
      <c r="AE50" s="468"/>
      <c r="AF50" s="469"/>
      <c r="AG50" s="482"/>
      <c r="AH50" s="482"/>
      <c r="AI50" s="482"/>
    </row>
    <row r="51" spans="1:35" ht="15.75" customHeight="1">
      <c r="A51" s="546"/>
      <c r="B51" s="34" t="s">
        <v>146</v>
      </c>
      <c r="C51" s="32"/>
      <c r="D51" s="554"/>
      <c r="E51" s="543"/>
      <c r="F51" s="548"/>
      <c r="G51" s="529"/>
      <c r="H51" s="531"/>
      <c r="I51" s="532"/>
      <c r="J51" s="533"/>
      <c r="K51" s="534"/>
      <c r="L51" s="221"/>
      <c r="M51" s="205"/>
      <c r="N51" s="152"/>
      <c r="O51" s="152"/>
      <c r="P51" s="153"/>
      <c r="Q51" s="221"/>
      <c r="R51" s="160"/>
      <c r="S51" s="152"/>
      <c r="T51" s="194"/>
      <c r="U51" s="195"/>
      <c r="V51" s="270"/>
      <c r="W51" s="271"/>
      <c r="X51" s="240"/>
      <c r="Y51" s="255"/>
      <c r="Z51" s="161"/>
      <c r="AA51" s="156"/>
      <c r="AB51" s="157"/>
      <c r="AC51" s="154"/>
      <c r="AD51" s="158"/>
      <c r="AE51" s="459"/>
      <c r="AF51" s="460"/>
      <c r="AG51" s="461"/>
      <c r="AH51" s="462"/>
      <c r="AI51" s="463"/>
    </row>
    <row r="52" spans="1:35" ht="15.75" customHeight="1">
      <c r="A52" s="545" t="s">
        <v>56</v>
      </c>
      <c r="B52" s="31" t="s">
        <v>153</v>
      </c>
      <c r="C52" s="35" t="s">
        <v>63</v>
      </c>
      <c r="D52" s="553">
        <v>7</v>
      </c>
      <c r="E52" s="542">
        <v>0</v>
      </c>
      <c r="F52" s="547" t="s">
        <v>2</v>
      </c>
      <c r="G52" s="528">
        <v>0</v>
      </c>
      <c r="H52" s="530">
        <f>G52/2</f>
        <v>0</v>
      </c>
      <c r="I52" s="539" t="s">
        <v>150</v>
      </c>
      <c r="J52" s="540"/>
      <c r="K52" s="541"/>
      <c r="L52" s="382">
        <v>100</v>
      </c>
      <c r="M52" s="403" t="s">
        <v>79</v>
      </c>
      <c r="N52" s="365">
        <f>10.66+0.19</f>
        <v>10.85</v>
      </c>
      <c r="O52" s="387">
        <f>N52/2</f>
        <v>5.425</v>
      </c>
      <c r="P52" s="182" t="s">
        <v>152</v>
      </c>
      <c r="Q52" s="324">
        <v>29</v>
      </c>
      <c r="R52" s="327" t="s">
        <v>79</v>
      </c>
      <c r="S52" s="314">
        <f>Q52*M75</f>
        <v>3.1152525</v>
      </c>
      <c r="T52" s="331">
        <f>S52/2</f>
        <v>1.55762625</v>
      </c>
      <c r="U52" s="185"/>
      <c r="V52" s="186"/>
      <c r="W52" s="187"/>
      <c r="X52" s="188"/>
      <c r="Y52" s="184"/>
      <c r="Z52" s="190"/>
      <c r="AA52" s="186"/>
      <c r="AB52" s="191"/>
      <c r="AC52" s="188"/>
      <c r="AD52" s="192"/>
      <c r="AE52" s="468"/>
      <c r="AF52" s="469"/>
      <c r="AG52" s="470"/>
      <c r="AH52" s="471"/>
      <c r="AI52" s="472"/>
    </row>
    <row r="53" spans="1:35" ht="15.75" customHeight="1">
      <c r="A53" s="546"/>
      <c r="B53" s="101" t="s">
        <v>155</v>
      </c>
      <c r="C53" s="32" t="s">
        <v>143</v>
      </c>
      <c r="D53" s="554"/>
      <c r="E53" s="543"/>
      <c r="F53" s="548"/>
      <c r="G53" s="529"/>
      <c r="H53" s="531"/>
      <c r="I53" s="532" t="s">
        <v>151</v>
      </c>
      <c r="J53" s="533"/>
      <c r="K53" s="534"/>
      <c r="L53" s="390">
        <v>47</v>
      </c>
      <c r="M53" s="230" t="s">
        <v>79</v>
      </c>
      <c r="N53" s="229">
        <f>L53*63.5/569.5</f>
        <v>5.240561896400351</v>
      </c>
      <c r="O53" s="229">
        <f>N53/2</f>
        <v>2.6202809482001754</v>
      </c>
      <c r="P53" s="153"/>
      <c r="Q53" s="312"/>
      <c r="R53" s="309"/>
      <c r="S53" s="311"/>
      <c r="T53" s="330"/>
      <c r="U53" s="195"/>
      <c r="V53" s="156"/>
      <c r="W53" s="162"/>
      <c r="X53" s="154"/>
      <c r="Y53" s="155"/>
      <c r="Z53" s="161"/>
      <c r="AA53" s="156"/>
      <c r="AB53" s="157"/>
      <c r="AC53" s="154"/>
      <c r="AD53" s="158"/>
      <c r="AE53" s="468"/>
      <c r="AF53" s="469"/>
      <c r="AG53" s="482"/>
      <c r="AH53" s="482"/>
      <c r="AI53" s="482"/>
    </row>
    <row r="54" spans="1:35" ht="15.75" customHeight="1">
      <c r="A54" s="546"/>
      <c r="B54" s="34" t="s">
        <v>154</v>
      </c>
      <c r="C54" s="32"/>
      <c r="D54" s="554"/>
      <c r="E54" s="543"/>
      <c r="F54" s="548"/>
      <c r="G54" s="529"/>
      <c r="H54" s="531"/>
      <c r="I54" s="532" t="s">
        <v>248</v>
      </c>
      <c r="J54" s="533"/>
      <c r="K54" s="534"/>
      <c r="L54" s="390">
        <v>150</v>
      </c>
      <c r="M54" s="230" t="s">
        <v>79</v>
      </c>
      <c r="N54" s="229">
        <f>L54*63.5/569.5</f>
        <v>16.72519754170325</v>
      </c>
      <c r="O54" s="229">
        <f>N54/2</f>
        <v>8.362598770851625</v>
      </c>
      <c r="P54" s="153"/>
      <c r="Q54" s="312"/>
      <c r="R54" s="309"/>
      <c r="S54" s="311"/>
      <c r="T54" s="330"/>
      <c r="U54" s="285"/>
      <c r="V54" s="286"/>
      <c r="W54" s="287"/>
      <c r="X54" s="288"/>
      <c r="Y54" s="289"/>
      <c r="Z54" s="161"/>
      <c r="AA54" s="156"/>
      <c r="AB54" s="157"/>
      <c r="AC54" s="154"/>
      <c r="AD54" s="158"/>
      <c r="AE54" s="478"/>
      <c r="AF54" s="479"/>
      <c r="AG54" s="486"/>
      <c r="AH54" s="462"/>
      <c r="AI54" s="486"/>
    </row>
    <row r="55" spans="1:35" ht="15.75" customHeight="1">
      <c r="A55" s="545" t="s">
        <v>57</v>
      </c>
      <c r="B55" s="42" t="s">
        <v>157</v>
      </c>
      <c r="C55" s="35" t="s">
        <v>63</v>
      </c>
      <c r="D55" s="553">
        <v>9</v>
      </c>
      <c r="E55" s="615">
        <v>200</v>
      </c>
      <c r="F55" s="611" t="s">
        <v>79</v>
      </c>
      <c r="G55" s="551">
        <f>21.32+0.37</f>
        <v>21.69</v>
      </c>
      <c r="H55" s="656">
        <f>G55/2</f>
        <v>10.845</v>
      </c>
      <c r="I55" s="539"/>
      <c r="J55" s="540"/>
      <c r="K55" s="541"/>
      <c r="L55" s="206"/>
      <c r="M55" s="177"/>
      <c r="N55" s="181"/>
      <c r="O55" s="198"/>
      <c r="P55" s="182"/>
      <c r="Q55" s="206"/>
      <c r="R55" s="183"/>
      <c r="S55" s="181"/>
      <c r="T55" s="184"/>
      <c r="U55" s="185"/>
      <c r="V55" s="186"/>
      <c r="W55" s="187"/>
      <c r="X55" s="188"/>
      <c r="Y55" s="184"/>
      <c r="Z55" s="214" t="s">
        <v>194</v>
      </c>
      <c r="AA55" s="404">
        <v>50</v>
      </c>
      <c r="AB55" s="405" t="s">
        <v>79</v>
      </c>
      <c r="AC55" s="406">
        <f>AA55*M75</f>
        <v>5.371125</v>
      </c>
      <c r="AD55" s="274">
        <f>AC55/2</f>
        <v>2.6855625</v>
      </c>
      <c r="AE55" s="468"/>
      <c r="AF55" s="469"/>
      <c r="AG55" s="470"/>
      <c r="AH55" s="471"/>
      <c r="AI55" s="472"/>
    </row>
    <row r="56" spans="1:35" ht="15.75" customHeight="1">
      <c r="A56" s="546"/>
      <c r="B56" s="34" t="s">
        <v>158</v>
      </c>
      <c r="C56" s="32" t="s">
        <v>172</v>
      </c>
      <c r="D56" s="554"/>
      <c r="E56" s="616"/>
      <c r="F56" s="612"/>
      <c r="G56" s="552"/>
      <c r="H56" s="657"/>
      <c r="I56" s="532"/>
      <c r="J56" s="533"/>
      <c r="K56" s="534"/>
      <c r="L56" s="221"/>
      <c r="M56" s="193"/>
      <c r="N56" s="152"/>
      <c r="O56" s="152"/>
      <c r="P56" s="153"/>
      <c r="Q56" s="221"/>
      <c r="R56" s="160"/>
      <c r="S56" s="152"/>
      <c r="T56" s="194"/>
      <c r="U56" s="195"/>
      <c r="V56" s="156"/>
      <c r="W56" s="162"/>
      <c r="X56" s="154"/>
      <c r="Y56" s="155"/>
      <c r="Z56" s="163" t="s">
        <v>205</v>
      </c>
      <c r="AA56" s="407">
        <v>199</v>
      </c>
      <c r="AB56" s="408" t="s">
        <v>79</v>
      </c>
      <c r="AC56" s="409">
        <f>21.21+0.37</f>
        <v>21.580000000000002</v>
      </c>
      <c r="AD56" s="410">
        <f>AC56/2</f>
        <v>10.790000000000001</v>
      </c>
      <c r="AE56" s="487"/>
      <c r="AF56" s="488"/>
      <c r="AG56" s="482"/>
      <c r="AH56" s="482"/>
      <c r="AI56" s="482"/>
    </row>
    <row r="57" spans="1:35" ht="15.75" customHeight="1">
      <c r="A57" s="546"/>
      <c r="B57" s="34" t="s">
        <v>160</v>
      </c>
      <c r="C57" s="32" t="s">
        <v>64</v>
      </c>
      <c r="D57" s="554"/>
      <c r="E57" s="616"/>
      <c r="F57" s="612"/>
      <c r="G57" s="552"/>
      <c r="H57" s="657"/>
      <c r="I57" s="532"/>
      <c r="J57" s="533"/>
      <c r="K57" s="534"/>
      <c r="L57" s="221"/>
      <c r="M57" s="193"/>
      <c r="N57" s="152"/>
      <c r="O57" s="152"/>
      <c r="P57" s="153"/>
      <c r="Q57" s="221"/>
      <c r="R57" s="160"/>
      <c r="S57" s="152"/>
      <c r="T57" s="194"/>
      <c r="U57" s="195"/>
      <c r="V57" s="156"/>
      <c r="W57" s="162"/>
      <c r="X57" s="154"/>
      <c r="Y57" s="155"/>
      <c r="Z57" s="163" t="s">
        <v>195</v>
      </c>
      <c r="AA57" s="253">
        <v>76</v>
      </c>
      <c r="AB57" s="251" t="s">
        <v>79</v>
      </c>
      <c r="AC57" s="252">
        <f>AA57*M75</f>
        <v>8.16411</v>
      </c>
      <c r="AD57" s="241">
        <f>AC57/2</f>
        <v>4.082055</v>
      </c>
      <c r="AE57" s="489"/>
      <c r="AF57" s="490"/>
      <c r="AG57" s="461"/>
      <c r="AH57" s="462"/>
      <c r="AI57" s="463"/>
    </row>
    <row r="58" spans="1:35" ht="15.75" customHeight="1">
      <c r="A58" s="546"/>
      <c r="B58" s="34" t="s">
        <v>159</v>
      </c>
      <c r="C58" s="32" t="s">
        <v>38</v>
      </c>
      <c r="D58" s="554"/>
      <c r="E58" s="616"/>
      <c r="F58" s="612"/>
      <c r="G58" s="552"/>
      <c r="H58" s="657"/>
      <c r="I58" s="532"/>
      <c r="J58" s="533"/>
      <c r="K58" s="534"/>
      <c r="L58" s="221"/>
      <c r="M58" s="193"/>
      <c r="N58" s="152"/>
      <c r="O58" s="152"/>
      <c r="P58" s="153"/>
      <c r="Q58" s="221"/>
      <c r="R58" s="160"/>
      <c r="S58" s="152"/>
      <c r="T58" s="194"/>
      <c r="U58" s="195"/>
      <c r="V58" s="156"/>
      <c r="W58" s="162"/>
      <c r="X58" s="154"/>
      <c r="Y58" s="155"/>
      <c r="Z58" s="163"/>
      <c r="AA58" s="218"/>
      <c r="AB58" s="178"/>
      <c r="AC58" s="166"/>
      <c r="AD58" s="158"/>
      <c r="AE58" s="464"/>
      <c r="AF58" s="491"/>
      <c r="AG58" s="466"/>
      <c r="AH58" s="443"/>
      <c r="AI58" s="467"/>
    </row>
    <row r="59" spans="1:35" ht="15.75" customHeight="1">
      <c r="A59" s="549" t="s">
        <v>58</v>
      </c>
      <c r="B59" s="31" t="s">
        <v>169</v>
      </c>
      <c r="C59" s="35" t="s">
        <v>63</v>
      </c>
      <c r="D59" s="553">
        <v>7</v>
      </c>
      <c r="E59" s="542">
        <v>0</v>
      </c>
      <c r="F59" s="547" t="s">
        <v>2</v>
      </c>
      <c r="G59" s="528">
        <v>0</v>
      </c>
      <c r="H59" s="530">
        <v>0</v>
      </c>
      <c r="I59" s="539" t="s">
        <v>161</v>
      </c>
      <c r="J59" s="540"/>
      <c r="K59" s="654"/>
      <c r="L59" s="363">
        <v>17.5</v>
      </c>
      <c r="M59" s="520" t="s">
        <v>79</v>
      </c>
      <c r="N59" s="385">
        <f>L59*63.5/569.5</f>
        <v>1.9512730465320456</v>
      </c>
      <c r="O59" s="386">
        <f>N59/2</f>
        <v>0.9756365232660228</v>
      </c>
      <c r="P59" s="182" t="s">
        <v>162</v>
      </c>
      <c r="Q59" s="324">
        <v>25</v>
      </c>
      <c r="R59" s="327" t="s">
        <v>79</v>
      </c>
      <c r="S59" s="314">
        <f>Q59*M75</f>
        <v>2.6855625</v>
      </c>
      <c r="T59" s="331">
        <f>S59/2</f>
        <v>1.34278125</v>
      </c>
      <c r="U59" s="185"/>
      <c r="V59" s="186"/>
      <c r="W59" s="187"/>
      <c r="X59" s="188"/>
      <c r="Y59" s="184"/>
      <c r="Z59" s="220" t="s">
        <v>211</v>
      </c>
      <c r="AA59" s="404">
        <v>32</v>
      </c>
      <c r="AB59" s="405" t="s">
        <v>79</v>
      </c>
      <c r="AC59" s="406">
        <f>AA59*M75</f>
        <v>3.43752</v>
      </c>
      <c r="AD59" s="274">
        <f>AC59/2</f>
        <v>1.71876</v>
      </c>
      <c r="AE59" s="468"/>
      <c r="AF59" s="469"/>
      <c r="AG59" s="470"/>
      <c r="AH59" s="471"/>
      <c r="AI59" s="472"/>
    </row>
    <row r="60" spans="1:35" ht="15.75" customHeight="1">
      <c r="A60" s="550"/>
      <c r="B60" s="34" t="s">
        <v>171</v>
      </c>
      <c r="C60" s="32" t="s">
        <v>143</v>
      </c>
      <c r="D60" s="554"/>
      <c r="E60" s="543"/>
      <c r="F60" s="548"/>
      <c r="G60" s="529"/>
      <c r="H60" s="531"/>
      <c r="I60" s="651" t="s">
        <v>163</v>
      </c>
      <c r="J60" s="652"/>
      <c r="K60" s="653"/>
      <c r="L60" s="390">
        <v>35</v>
      </c>
      <c r="M60" s="230" t="s">
        <v>79</v>
      </c>
      <c r="N60" s="229">
        <f>L60*63.5/569.5</f>
        <v>3.902546093064091</v>
      </c>
      <c r="O60" s="229">
        <f>N60/2</f>
        <v>1.9512730465320456</v>
      </c>
      <c r="P60" s="153" t="s">
        <v>165</v>
      </c>
      <c r="Q60" s="369">
        <v>28.7</v>
      </c>
      <c r="R60" s="411" t="s">
        <v>79</v>
      </c>
      <c r="S60" s="370">
        <f>3.06+0.05</f>
        <v>3.11</v>
      </c>
      <c r="T60" s="412">
        <f>S60/2</f>
        <v>1.555</v>
      </c>
      <c r="U60" s="195"/>
      <c r="V60" s="156"/>
      <c r="W60" s="162"/>
      <c r="X60" s="154"/>
      <c r="Y60" s="155"/>
      <c r="Z60" s="163"/>
      <c r="AA60" s="218"/>
      <c r="AB60" s="178"/>
      <c r="AC60" s="166"/>
      <c r="AD60" s="158"/>
      <c r="AE60" s="468"/>
      <c r="AF60" s="469"/>
      <c r="AG60" s="482"/>
      <c r="AH60" s="482"/>
      <c r="AI60" s="482"/>
    </row>
    <row r="61" spans="1:35" ht="15.75" customHeight="1">
      <c r="A61" s="550"/>
      <c r="B61" s="34" t="s">
        <v>170</v>
      </c>
      <c r="C61" s="32"/>
      <c r="D61" s="554"/>
      <c r="E61" s="543"/>
      <c r="F61" s="548"/>
      <c r="G61" s="529"/>
      <c r="H61" s="531"/>
      <c r="I61" s="532" t="s">
        <v>164</v>
      </c>
      <c r="J61" s="533"/>
      <c r="K61" s="536"/>
      <c r="L61" s="390">
        <v>22</v>
      </c>
      <c r="M61" s="230" t="s">
        <v>79</v>
      </c>
      <c r="N61" s="229">
        <f>L61*63.5/569.5</f>
        <v>2.453028972783143</v>
      </c>
      <c r="O61" s="229">
        <f>N61/2</f>
        <v>1.2265144863915716</v>
      </c>
      <c r="P61" s="153"/>
      <c r="Q61" s="221"/>
      <c r="R61" s="160"/>
      <c r="S61" s="152"/>
      <c r="T61" s="194"/>
      <c r="U61" s="195"/>
      <c r="V61" s="270"/>
      <c r="W61" s="271"/>
      <c r="X61" s="240"/>
      <c r="Y61" s="255"/>
      <c r="Z61" s="163"/>
      <c r="AA61" s="218"/>
      <c r="AB61" s="178"/>
      <c r="AC61" s="166"/>
      <c r="AD61" s="158"/>
      <c r="AE61" s="468"/>
      <c r="AF61" s="469"/>
      <c r="AG61" s="482"/>
      <c r="AH61" s="482"/>
      <c r="AI61" s="482"/>
    </row>
    <row r="62" spans="1:35" ht="15.75" customHeight="1">
      <c r="A62" s="550"/>
      <c r="B62" s="34"/>
      <c r="C62" s="32"/>
      <c r="D62" s="554"/>
      <c r="E62" s="543"/>
      <c r="F62" s="548"/>
      <c r="G62" s="529"/>
      <c r="H62" s="531"/>
      <c r="I62" s="366" t="s">
        <v>166</v>
      </c>
      <c r="J62" s="321" t="s">
        <v>167</v>
      </c>
      <c r="K62" s="367" t="s">
        <v>193</v>
      </c>
      <c r="L62" s="369">
        <v>401.03</v>
      </c>
      <c r="M62" s="397" t="s">
        <v>79</v>
      </c>
      <c r="N62" s="370">
        <f>42.74+0.75</f>
        <v>43.49</v>
      </c>
      <c r="O62" s="370">
        <f>N62/2</f>
        <v>21.745</v>
      </c>
      <c r="P62" s="153"/>
      <c r="Q62" s="221"/>
      <c r="R62" s="160"/>
      <c r="S62" s="152"/>
      <c r="T62" s="194"/>
      <c r="U62" s="195"/>
      <c r="V62" s="156"/>
      <c r="W62" s="162"/>
      <c r="X62" s="154"/>
      <c r="Y62" s="155"/>
      <c r="Z62" s="163"/>
      <c r="AA62" s="218"/>
      <c r="AB62" s="178"/>
      <c r="AC62" s="166"/>
      <c r="AD62" s="158"/>
      <c r="AE62" s="459"/>
      <c r="AF62" s="460"/>
      <c r="AG62" s="461"/>
      <c r="AH62" s="462"/>
      <c r="AI62" s="463"/>
    </row>
    <row r="63" spans="1:35" ht="15.75" customHeight="1">
      <c r="A63" s="550"/>
      <c r="B63" s="120"/>
      <c r="C63" s="32"/>
      <c r="D63" s="554"/>
      <c r="E63" s="544"/>
      <c r="F63" s="594"/>
      <c r="G63" s="535"/>
      <c r="H63" s="710"/>
      <c r="I63" s="532" t="s">
        <v>168</v>
      </c>
      <c r="J63" s="533"/>
      <c r="K63" s="534"/>
      <c r="L63" s="390">
        <v>20</v>
      </c>
      <c r="M63" s="230" t="s">
        <v>79</v>
      </c>
      <c r="N63" s="229">
        <f>L63*63.5/569.5</f>
        <v>2.2300263388937664</v>
      </c>
      <c r="O63" s="229">
        <f>N63/2</f>
        <v>1.1150131694468832</v>
      </c>
      <c r="P63" s="153"/>
      <c r="Q63" s="221"/>
      <c r="R63" s="160"/>
      <c r="S63" s="152"/>
      <c r="T63" s="194"/>
      <c r="U63" s="195"/>
      <c r="V63" s="156"/>
      <c r="W63" s="162"/>
      <c r="X63" s="154"/>
      <c r="Y63" s="155"/>
      <c r="Z63" s="163"/>
      <c r="AA63" s="218"/>
      <c r="AB63" s="178"/>
      <c r="AC63" s="166"/>
      <c r="AD63" s="158"/>
      <c r="AE63" s="464"/>
      <c r="AF63" s="491"/>
      <c r="AG63" s="466"/>
      <c r="AH63" s="443"/>
      <c r="AI63" s="467"/>
    </row>
    <row r="64" spans="1:35" ht="15.75" customHeight="1">
      <c r="A64" s="545" t="s">
        <v>59</v>
      </c>
      <c r="B64" s="42" t="s">
        <v>180</v>
      </c>
      <c r="C64" s="35" t="s">
        <v>101</v>
      </c>
      <c r="D64" s="553">
        <v>10</v>
      </c>
      <c r="E64" s="542">
        <v>0</v>
      </c>
      <c r="F64" s="547" t="s">
        <v>2</v>
      </c>
      <c r="G64" s="528">
        <v>0</v>
      </c>
      <c r="H64" s="530">
        <v>0</v>
      </c>
      <c r="I64" s="539" t="s">
        <v>174</v>
      </c>
      <c r="J64" s="540"/>
      <c r="K64" s="541"/>
      <c r="L64" s="382">
        <v>410</v>
      </c>
      <c r="M64" s="372" t="s">
        <v>71</v>
      </c>
      <c r="N64" s="365">
        <f>55.27+0.97</f>
        <v>56.24</v>
      </c>
      <c r="O64" s="387">
        <f aca="true" t="shared" si="0" ref="O64:O69">N64/2</f>
        <v>28.12</v>
      </c>
      <c r="P64" s="182"/>
      <c r="Q64" s="296"/>
      <c r="R64" s="292"/>
      <c r="S64" s="290"/>
      <c r="T64" s="294"/>
      <c r="U64" s="185"/>
      <c r="V64" s="258"/>
      <c r="W64" s="259"/>
      <c r="X64" s="260"/>
      <c r="Y64" s="294"/>
      <c r="Z64" s="220"/>
      <c r="AA64" s="215"/>
      <c r="AB64" s="216"/>
      <c r="AC64" s="217"/>
      <c r="AD64" s="192"/>
      <c r="AE64" s="468"/>
      <c r="AF64" s="469"/>
      <c r="AG64" s="470"/>
      <c r="AH64" s="471"/>
      <c r="AI64" s="472"/>
    </row>
    <row r="65" spans="1:35" ht="15.75" customHeight="1">
      <c r="A65" s="546"/>
      <c r="B65" s="101" t="s">
        <v>181</v>
      </c>
      <c r="C65" s="32" t="s">
        <v>39</v>
      </c>
      <c r="D65" s="554"/>
      <c r="E65" s="543"/>
      <c r="F65" s="548"/>
      <c r="G65" s="529"/>
      <c r="H65" s="531"/>
      <c r="I65" s="366" t="s">
        <v>175</v>
      </c>
      <c r="J65" s="321" t="s">
        <v>176</v>
      </c>
      <c r="K65" s="367" t="s">
        <v>192</v>
      </c>
      <c r="L65" s="369">
        <f>101.47+1.42</f>
        <v>102.89</v>
      </c>
      <c r="M65" s="411" t="s">
        <v>71</v>
      </c>
      <c r="N65" s="370">
        <f>13.87+0.24</f>
        <v>14.11</v>
      </c>
      <c r="O65" s="370">
        <f t="shared" si="0"/>
        <v>7.055</v>
      </c>
      <c r="P65" s="153"/>
      <c r="Q65" s="221"/>
      <c r="R65" s="160"/>
      <c r="S65" s="152"/>
      <c r="T65" s="194"/>
      <c r="U65" s="195"/>
      <c r="V65" s="156"/>
      <c r="W65" s="162"/>
      <c r="X65" s="154"/>
      <c r="Y65" s="155"/>
      <c r="Z65" s="163"/>
      <c r="AA65" s="218"/>
      <c r="AB65" s="178"/>
      <c r="AC65" s="166"/>
      <c r="AD65" s="158"/>
      <c r="AE65" s="468"/>
      <c r="AF65" s="469"/>
      <c r="AG65" s="470"/>
      <c r="AH65" s="472"/>
      <c r="AI65" s="472"/>
    </row>
    <row r="66" spans="1:35" ht="15.75" customHeight="1">
      <c r="A66" s="546"/>
      <c r="B66" s="116"/>
      <c r="C66" s="32"/>
      <c r="D66" s="554"/>
      <c r="E66" s="543"/>
      <c r="F66" s="548"/>
      <c r="G66" s="529"/>
      <c r="H66" s="531"/>
      <c r="I66" s="532" t="s">
        <v>177</v>
      </c>
      <c r="J66" s="533"/>
      <c r="K66" s="536"/>
      <c r="L66" s="396">
        <v>240</v>
      </c>
      <c r="M66" s="411" t="s">
        <v>71</v>
      </c>
      <c r="N66" s="370">
        <f>32.35+0.57</f>
        <v>32.92</v>
      </c>
      <c r="O66" s="370">
        <f t="shared" si="0"/>
        <v>16.46</v>
      </c>
      <c r="P66" s="153"/>
      <c r="Q66" s="368"/>
      <c r="R66" s="160"/>
      <c r="S66" s="152"/>
      <c r="T66" s="194"/>
      <c r="U66" s="195"/>
      <c r="V66" s="156"/>
      <c r="W66" s="162"/>
      <c r="X66" s="154"/>
      <c r="Y66" s="155"/>
      <c r="Z66" s="163"/>
      <c r="AA66" s="218"/>
      <c r="AB66" s="178"/>
      <c r="AC66" s="166"/>
      <c r="AD66" s="158"/>
      <c r="AE66" s="468"/>
      <c r="AF66" s="469"/>
      <c r="AG66" s="482"/>
      <c r="AH66" s="482"/>
      <c r="AI66" s="482"/>
    </row>
    <row r="67" spans="1:35" ht="15.75" customHeight="1">
      <c r="A67" s="546"/>
      <c r="B67" s="14"/>
      <c r="C67" s="32"/>
      <c r="D67" s="554"/>
      <c r="E67" s="543"/>
      <c r="F67" s="548"/>
      <c r="G67" s="529"/>
      <c r="H67" s="531"/>
      <c r="I67" s="366" t="s">
        <v>178</v>
      </c>
      <c r="J67" s="321" t="s">
        <v>179</v>
      </c>
      <c r="K67" s="367" t="s">
        <v>191</v>
      </c>
      <c r="L67" s="376">
        <f>0.98*87.6</f>
        <v>85.848</v>
      </c>
      <c r="M67" s="413" t="s">
        <v>2</v>
      </c>
      <c r="N67" s="378">
        <f>L67</f>
        <v>85.848</v>
      </c>
      <c r="O67" s="378">
        <f t="shared" si="0"/>
        <v>42.924</v>
      </c>
      <c r="P67" s="153"/>
      <c r="Q67" s="297"/>
      <c r="R67" s="293"/>
      <c r="S67" s="291"/>
      <c r="T67" s="295"/>
      <c r="U67" s="195"/>
      <c r="V67" s="156"/>
      <c r="W67" s="162"/>
      <c r="X67" s="154"/>
      <c r="Y67" s="155"/>
      <c r="Z67" s="163"/>
      <c r="AA67" s="218"/>
      <c r="AB67" s="178"/>
      <c r="AC67" s="166"/>
      <c r="AD67" s="158"/>
      <c r="AE67" s="459"/>
      <c r="AF67" s="460"/>
      <c r="AG67" s="461"/>
      <c r="AH67" s="462"/>
      <c r="AI67" s="463"/>
    </row>
    <row r="68" spans="1:35" ht="15.75" customHeight="1">
      <c r="A68" s="700" t="s">
        <v>182</v>
      </c>
      <c r="B68" s="416"/>
      <c r="C68" s="43"/>
      <c r="D68" s="417"/>
      <c r="E68" s="298"/>
      <c r="F68" s="336"/>
      <c r="G68" s="337"/>
      <c r="H68" s="371"/>
      <c r="I68" s="360" t="s">
        <v>190</v>
      </c>
      <c r="J68" s="361" t="s">
        <v>187</v>
      </c>
      <c r="K68" s="362" t="s">
        <v>188</v>
      </c>
      <c r="L68" s="373">
        <f>0.98*12.12</f>
        <v>11.8776</v>
      </c>
      <c r="M68" s="435" t="s">
        <v>2</v>
      </c>
      <c r="N68" s="375">
        <f>L68</f>
        <v>11.8776</v>
      </c>
      <c r="O68" s="375">
        <f t="shared" si="0"/>
        <v>5.9388</v>
      </c>
      <c r="P68" s="182"/>
      <c r="Q68" s="324"/>
      <c r="R68" s="327"/>
      <c r="S68" s="314"/>
      <c r="T68" s="331"/>
      <c r="U68" s="332"/>
      <c r="V68" s="318"/>
      <c r="W68" s="308"/>
      <c r="X68" s="188"/>
      <c r="Y68" s="189"/>
      <c r="Z68" s="418" t="s">
        <v>210</v>
      </c>
      <c r="AA68" s="334">
        <v>16</v>
      </c>
      <c r="AB68" s="453" t="s">
        <v>79</v>
      </c>
      <c r="AC68" s="406">
        <f>AA68*M75</f>
        <v>1.71876</v>
      </c>
      <c r="AD68" s="274">
        <f>AC68/2</f>
        <v>0.85938</v>
      </c>
      <c r="AE68" s="234"/>
      <c r="AF68" s="234"/>
      <c r="AG68" s="414"/>
      <c r="AH68" s="415"/>
      <c r="AI68" s="233"/>
    </row>
    <row r="69" spans="1:35" ht="15.75" customHeight="1" thickBot="1">
      <c r="A69" s="701"/>
      <c r="B69" s="419"/>
      <c r="C69" s="420"/>
      <c r="D69" s="421"/>
      <c r="E69" s="422"/>
      <c r="F69" s="423"/>
      <c r="G69" s="424"/>
      <c r="H69" s="425"/>
      <c r="I69" s="436" t="s">
        <v>183</v>
      </c>
      <c r="J69" s="437" t="s">
        <v>184</v>
      </c>
      <c r="K69" s="438" t="s">
        <v>189</v>
      </c>
      <c r="L69" s="439">
        <f>0.98*85.12</f>
        <v>83.41760000000001</v>
      </c>
      <c r="M69" s="440" t="s">
        <v>2</v>
      </c>
      <c r="N69" s="441">
        <f>L69</f>
        <v>83.41760000000001</v>
      </c>
      <c r="O69" s="442">
        <f t="shared" si="0"/>
        <v>41.708800000000004</v>
      </c>
      <c r="P69" s="426"/>
      <c r="Q69" s="427"/>
      <c r="R69" s="428"/>
      <c r="S69" s="429"/>
      <c r="T69" s="430"/>
      <c r="U69" s="431"/>
      <c r="V69" s="323"/>
      <c r="W69" s="322"/>
      <c r="X69" s="432"/>
      <c r="Y69" s="433"/>
      <c r="Z69" s="434"/>
      <c r="AA69" s="333"/>
      <c r="AB69" s="219"/>
      <c r="AC69" s="166"/>
      <c r="AD69" s="158"/>
      <c r="AE69" s="234"/>
      <c r="AF69" s="234"/>
      <c r="AG69" s="414"/>
      <c r="AH69" s="415"/>
      <c r="AI69" s="233"/>
    </row>
    <row r="70" spans="1:40" ht="12.75">
      <c r="A70" s="24" t="s">
        <v>12</v>
      </c>
      <c r="B70" s="686" t="s">
        <v>244</v>
      </c>
      <c r="C70" s="25"/>
      <c r="D70" s="25"/>
      <c r="E70" s="119"/>
      <c r="F70" s="103"/>
      <c r="G70" s="4">
        <f>SUM(G4:G67)</f>
        <v>78.43632500000001</v>
      </c>
      <c r="H70" s="26">
        <f>SUM(H4:H67)</f>
        <v>39.218162500000005</v>
      </c>
      <c r="I70" s="27"/>
      <c r="J70" s="358"/>
      <c r="K70" s="44"/>
      <c r="L70" s="143"/>
      <c r="M70" s="103"/>
      <c r="N70" s="4">
        <f>SUM(N4:N69)</f>
        <v>1048.274525</v>
      </c>
      <c r="O70" s="4">
        <f>SUM(O4:O69)</f>
        <v>524.1372625</v>
      </c>
      <c r="P70" s="28"/>
      <c r="Q70" s="143"/>
      <c r="R70" s="102"/>
      <c r="S70" s="4">
        <f>SUM(S4:S69)</f>
        <v>100.67729</v>
      </c>
      <c r="T70" s="29">
        <f>SUM(T4:T69)</f>
        <v>50.338645</v>
      </c>
      <c r="U70" s="30"/>
      <c r="V70" s="143"/>
      <c r="W70" s="102"/>
      <c r="X70" s="4">
        <f>SUM(X4:X69)</f>
        <v>496.36232500000006</v>
      </c>
      <c r="Y70" s="26">
        <f>SUM(Y4:Y69)</f>
        <v>248.18116250000003</v>
      </c>
      <c r="Z70" s="3"/>
      <c r="AA70" s="143"/>
      <c r="AB70" s="44"/>
      <c r="AC70" s="4">
        <f>SUM(AC4:AC69)</f>
        <v>41.560585</v>
      </c>
      <c r="AD70" s="5">
        <f>SUM(AD4:AD69)</f>
        <v>20.7802925</v>
      </c>
      <c r="AE70" s="688">
        <f>SUM(AC70,X70,S70,N70,G70)</f>
        <v>1765.3110500000003</v>
      </c>
      <c r="AF70" s="689"/>
      <c r="AG70" s="676">
        <f>AE70/2</f>
        <v>882.6555250000001</v>
      </c>
      <c r="AH70" s="677"/>
      <c r="AI70" s="509"/>
      <c r="AJ70" s="510"/>
      <c r="AK70" s="146"/>
      <c r="AL70" s="305" t="s">
        <v>43</v>
      </c>
      <c r="AM70" s="306"/>
      <c r="AN70" s="307">
        <f>SUM(AH10:AH67)</f>
        <v>0</v>
      </c>
    </row>
    <row r="71" spans="1:40" ht="13.5" thickBot="1">
      <c r="A71" s="123" t="s">
        <v>11</v>
      </c>
      <c r="B71" s="687"/>
      <c r="C71" s="122"/>
      <c r="D71" s="122"/>
      <c r="E71" s="124"/>
      <c r="F71" s="125"/>
      <c r="G71" s="7" t="s">
        <v>2</v>
      </c>
      <c r="H71" s="142" t="s">
        <v>2</v>
      </c>
      <c r="I71" s="126"/>
      <c r="J71" s="359"/>
      <c r="K71" s="125"/>
      <c r="L71" s="144"/>
      <c r="M71" s="127"/>
      <c r="N71" s="128" t="s">
        <v>2</v>
      </c>
      <c r="O71" s="128" t="s">
        <v>2</v>
      </c>
      <c r="P71" s="6"/>
      <c r="Q71" s="144"/>
      <c r="R71" s="125"/>
      <c r="S71" s="128" t="s">
        <v>2</v>
      </c>
      <c r="T71" s="129" t="s">
        <v>2</v>
      </c>
      <c r="U71" s="125"/>
      <c r="V71" s="145"/>
      <c r="W71" s="130"/>
      <c r="X71" s="7" t="s">
        <v>2</v>
      </c>
      <c r="Y71" s="105" t="s">
        <v>2</v>
      </c>
      <c r="Z71" s="6"/>
      <c r="AA71" s="145"/>
      <c r="AB71" s="130"/>
      <c r="AC71" s="7" t="s">
        <v>2</v>
      </c>
      <c r="AD71" s="8" t="s">
        <v>2</v>
      </c>
      <c r="AE71" s="690" t="s">
        <v>217</v>
      </c>
      <c r="AF71" s="691"/>
      <c r="AG71" s="678" t="s">
        <v>218</v>
      </c>
      <c r="AH71" s="679"/>
      <c r="AI71" s="511"/>
      <c r="AJ71" s="512"/>
      <c r="AL71" s="305" t="s">
        <v>44</v>
      </c>
      <c r="AM71" s="306"/>
      <c r="AN71" s="307">
        <f>SUM(AH11:AH70)</f>
        <v>0</v>
      </c>
    </row>
    <row r="72" spans="1:34" ht="15.75" customHeight="1" thickTop="1">
      <c r="A72" s="137"/>
      <c r="B72" s="138" t="s">
        <v>13</v>
      </c>
      <c r="C72" s="138"/>
      <c r="D72" s="138"/>
      <c r="E72" s="136">
        <v>2</v>
      </c>
      <c r="F72" s="136"/>
      <c r="G72" s="136"/>
      <c r="H72" s="136"/>
      <c r="I72" s="136"/>
      <c r="J72" s="136"/>
      <c r="K72" s="136"/>
      <c r="L72" s="139"/>
      <c r="M72" s="139"/>
      <c r="N72" s="136"/>
      <c r="O72" s="136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36"/>
      <c r="AA72" s="45"/>
      <c r="AB72" s="45"/>
      <c r="AC72" s="136"/>
      <c r="AD72" s="493"/>
      <c r="AE72" s="493"/>
      <c r="AF72" s="506"/>
      <c r="AG72" s="506"/>
      <c r="AH72" s="493"/>
    </row>
    <row r="73" spans="12:35" ht="13.5" customHeight="1">
      <c r="L73" s="46"/>
      <c r="M73" s="46"/>
      <c r="O73" s="9"/>
      <c r="Z73" s="10"/>
      <c r="AA73" s="47"/>
      <c r="AB73" s="47"/>
      <c r="AD73" s="507"/>
      <c r="AE73" s="52"/>
      <c r="AF73" s="508"/>
      <c r="AG73" s="508"/>
      <c r="AH73" s="492"/>
      <c r="AI73" s="300"/>
    </row>
    <row r="74" spans="1:36" ht="12.75">
      <c r="A74" s="663" t="s">
        <v>17</v>
      </c>
      <c r="B74" s="663"/>
      <c r="C74" s="48"/>
      <c r="D74" s="663" t="s">
        <v>18</v>
      </c>
      <c r="E74" s="663"/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T74" s="104" t="s">
        <v>14</v>
      </c>
      <c r="U74" s="104"/>
      <c r="V74" s="104"/>
      <c r="W74" s="104"/>
      <c r="X74" s="104"/>
      <c r="Y74" s="104"/>
      <c r="Z74" s="10"/>
      <c r="AA74" s="47"/>
      <c r="AB74" s="47"/>
      <c r="AD74" s="52"/>
      <c r="AE74" s="52"/>
      <c r="AF74" s="52"/>
      <c r="AG74" s="52"/>
      <c r="AH74" s="133"/>
      <c r="AI74" s="482"/>
      <c r="AJ74" s="482"/>
    </row>
    <row r="75" spans="1:36" ht="12.75">
      <c r="A75" s="36" t="s">
        <v>2</v>
      </c>
      <c r="B75" s="13" t="s">
        <v>16</v>
      </c>
      <c r="C75" s="48"/>
      <c r="D75" s="685">
        <v>4000</v>
      </c>
      <c r="E75" s="685"/>
      <c r="F75" s="13" t="s">
        <v>79</v>
      </c>
      <c r="G75" s="109" t="s">
        <v>19</v>
      </c>
      <c r="H75" s="40">
        <v>429.69</v>
      </c>
      <c r="I75" s="2" t="s">
        <v>2</v>
      </c>
      <c r="J75" s="2"/>
      <c r="K75" s="108" t="s">
        <v>20</v>
      </c>
      <c r="L75" s="151" t="s">
        <v>36</v>
      </c>
      <c r="M75" s="714">
        <f>H75/D75</f>
        <v>0.1074225</v>
      </c>
      <c r="N75" s="714"/>
      <c r="O75" s="36" t="s">
        <v>79</v>
      </c>
      <c r="P75" s="711" t="s">
        <v>208</v>
      </c>
      <c r="Q75" s="711"/>
      <c r="T75" s="104"/>
      <c r="U75" s="104"/>
      <c r="V75" s="104"/>
      <c r="W75" s="104"/>
      <c r="X75" s="104"/>
      <c r="Y75" s="104"/>
      <c r="Z75" s="10"/>
      <c r="AA75" s="47"/>
      <c r="AB75" s="47"/>
      <c r="AD75" s="482"/>
      <c r="AE75" s="494"/>
      <c r="AF75" s="50"/>
      <c r="AG75" s="50"/>
      <c r="AH75" s="52"/>
      <c r="AI75" s="482"/>
      <c r="AJ75" s="482"/>
    </row>
    <row r="76" spans="1:36" ht="12.75">
      <c r="A76" s="36" t="s">
        <v>71</v>
      </c>
      <c r="B76" s="13" t="s">
        <v>80</v>
      </c>
      <c r="C76" s="48"/>
      <c r="D76" s="685"/>
      <c r="E76" s="685"/>
      <c r="F76" s="13"/>
      <c r="G76" s="106"/>
      <c r="H76" s="21"/>
      <c r="I76" s="13"/>
      <c r="J76" s="13"/>
      <c r="K76" s="279"/>
      <c r="L76" s="151"/>
      <c r="M76" s="685"/>
      <c r="N76" s="685"/>
      <c r="O76" s="36"/>
      <c r="P76" s="712"/>
      <c r="Q76" s="713"/>
      <c r="T76" s="696" t="s">
        <v>185</v>
      </c>
      <c r="U76" s="697"/>
      <c r="V76" s="697"/>
      <c r="W76" s="697"/>
      <c r="X76" s="697"/>
      <c r="Y76" s="697"/>
      <c r="Z76" s="10"/>
      <c r="AA76" s="47"/>
      <c r="AB76" s="47"/>
      <c r="AC76" s="49"/>
      <c r="AD76" s="50"/>
      <c r="AE76" s="495"/>
      <c r="AF76" s="496"/>
      <c r="AG76" s="497"/>
      <c r="AH76" s="498"/>
      <c r="AI76" s="482"/>
      <c r="AJ76" s="482"/>
    </row>
    <row r="77" spans="1:36" ht="12.75">
      <c r="A77" s="36" t="s">
        <v>79</v>
      </c>
      <c r="B77" s="13" t="s">
        <v>83</v>
      </c>
      <c r="C77" s="13"/>
      <c r="R77" s="51"/>
      <c r="T77" s="692" t="s">
        <v>186</v>
      </c>
      <c r="U77" s="693"/>
      <c r="V77" s="693"/>
      <c r="W77" s="693"/>
      <c r="X77" s="693"/>
      <c r="Y77" s="693"/>
      <c r="Z77" s="10"/>
      <c r="AA77" s="47"/>
      <c r="AB77" s="47"/>
      <c r="AC77" s="52"/>
      <c r="AD77" s="52"/>
      <c r="AE77" s="61"/>
      <c r="AF77" s="499"/>
      <c r="AG77" s="482"/>
      <c r="AH77" s="500"/>
      <c r="AI77" s="482"/>
      <c r="AJ77" s="482"/>
    </row>
    <row r="78" spans="1:36" ht="12.75">
      <c r="A78" s="36" t="s">
        <v>81</v>
      </c>
      <c r="B78" s="134" t="s">
        <v>82</v>
      </c>
      <c r="C78" s="53"/>
      <c r="D78" s="684"/>
      <c r="E78" s="684"/>
      <c r="F78" s="54"/>
      <c r="G78" s="107"/>
      <c r="H78" s="64"/>
      <c r="I78" s="54"/>
      <c r="J78" s="54"/>
      <c r="K78" s="110"/>
      <c r="L78" s="112"/>
      <c r="M78" s="121"/>
      <c r="N78" s="111"/>
      <c r="T78" s="694" t="s">
        <v>249</v>
      </c>
      <c r="U78" s="695"/>
      <c r="V78" s="695"/>
      <c r="W78" s="695"/>
      <c r="X78" s="695"/>
      <c r="Y78" s="695"/>
      <c r="Z78" s="10"/>
      <c r="AA78" s="47"/>
      <c r="AB78" s="47"/>
      <c r="AC78" s="52"/>
      <c r="AD78" s="52"/>
      <c r="AE78" s="482"/>
      <c r="AF78" s="482"/>
      <c r="AG78" s="482"/>
      <c r="AH78" s="482"/>
      <c r="AI78" s="482"/>
      <c r="AJ78" s="482"/>
    </row>
    <row r="79" spans="3:36" ht="12.75">
      <c r="C79" s="54"/>
      <c r="D79" s="663" t="s">
        <v>246</v>
      </c>
      <c r="E79" s="663"/>
      <c r="F79" s="54"/>
      <c r="G79" s="107"/>
      <c r="H79" s="2"/>
      <c r="I79" s="2"/>
      <c r="J79" s="2"/>
      <c r="K79" s="110"/>
      <c r="L79" s="112"/>
      <c r="M79" s="113"/>
      <c r="N79" s="111"/>
      <c r="O79" s="57"/>
      <c r="P79" s="58"/>
      <c r="Q79" s="59"/>
      <c r="R79" s="59"/>
      <c r="S79" s="60"/>
      <c r="T79" s="319"/>
      <c r="U79" s="521" t="s">
        <v>250</v>
      </c>
      <c r="V79" s="319">
        <f>SUM(N63,N59:N61,N53:N54,N36:N37,N31,N28,N26,N22,N16)</f>
        <v>63.5</v>
      </c>
      <c r="W79" s="521" t="s">
        <v>2</v>
      </c>
      <c r="X79" s="319"/>
      <c r="Y79" s="319"/>
      <c r="Z79" s="132"/>
      <c r="AA79" s="36"/>
      <c r="AB79" s="36"/>
      <c r="AC79" s="61"/>
      <c r="AD79" s="61"/>
      <c r="AE79" s="501"/>
      <c r="AF79" s="482"/>
      <c r="AG79" s="482"/>
      <c r="AH79" s="482"/>
      <c r="AI79" s="482"/>
      <c r="AJ79" s="482"/>
    </row>
    <row r="80" spans="1:36" ht="12.75">
      <c r="A80" s="67"/>
      <c r="B80" s="67"/>
      <c r="C80" s="67"/>
      <c r="D80" s="67"/>
      <c r="E80" s="444" t="s">
        <v>206</v>
      </c>
      <c r="F80" s="444" t="s">
        <v>33</v>
      </c>
      <c r="G80" s="445">
        <v>728.44</v>
      </c>
      <c r="H80" s="446" t="s">
        <v>32</v>
      </c>
      <c r="I80" s="447">
        <f>SUM(N64:N66,N62,N52,N46,S60,AC56,G55,N20,429.69)</f>
        <v>728.44</v>
      </c>
      <c r="J80" s="446" t="s">
        <v>2</v>
      </c>
      <c r="K80" s="455"/>
      <c r="L80" s="77" t="s">
        <v>213</v>
      </c>
      <c r="M80" s="77"/>
      <c r="N80" s="70"/>
      <c r="O80" s="71"/>
      <c r="Q80" s="72"/>
      <c r="R80" s="72"/>
      <c r="S80" s="78"/>
      <c r="T80" s="23"/>
      <c r="U80" s="23"/>
      <c r="V80" s="23"/>
      <c r="W80" s="23"/>
      <c r="X80" s="23"/>
      <c r="Y80" s="23"/>
      <c r="Z80" s="79"/>
      <c r="AA80" s="54"/>
      <c r="AB80" s="54"/>
      <c r="AC80" s="54"/>
      <c r="AD80" s="303"/>
      <c r="AE80" s="304"/>
      <c r="AF80" s="502"/>
      <c r="AG80" s="304"/>
      <c r="AH80" s="502"/>
      <c r="AI80" s="304"/>
      <c r="AJ80" s="482"/>
    </row>
    <row r="81" spans="1:36" ht="12.75">
      <c r="A81" s="67"/>
      <c r="B81" s="80"/>
      <c r="C81" s="80"/>
      <c r="D81" s="80"/>
      <c r="E81" s="450" t="s">
        <v>207</v>
      </c>
      <c r="F81" s="450" t="s">
        <v>33</v>
      </c>
      <c r="G81" s="451">
        <v>869.28</v>
      </c>
      <c r="H81" s="450" t="s">
        <v>32</v>
      </c>
      <c r="I81" s="452">
        <f>SUM(N67:N69,N44,N35,N24:N25,N12:N13,N8:N9,X48)</f>
        <v>869.2726</v>
      </c>
      <c r="J81" s="450" t="s">
        <v>2</v>
      </c>
      <c r="K81" s="456"/>
      <c r="L81" s="55" t="s">
        <v>213</v>
      </c>
      <c r="M81" s="83"/>
      <c r="N81" s="56"/>
      <c r="O81" s="84"/>
      <c r="P81" s="62"/>
      <c r="Q81" s="85"/>
      <c r="R81" s="85"/>
      <c r="S81" s="60"/>
      <c r="T81" s="23"/>
      <c r="U81" s="23"/>
      <c r="V81" s="23"/>
      <c r="W81" s="23"/>
      <c r="X81" s="23"/>
      <c r="Y81" s="23"/>
      <c r="AA81" s="36"/>
      <c r="AB81" s="36"/>
      <c r="AC81" s="36"/>
      <c r="AD81" s="304"/>
      <c r="AE81" s="304"/>
      <c r="AF81" s="304"/>
      <c r="AG81" s="304"/>
      <c r="AH81" s="503"/>
      <c r="AI81" s="304"/>
      <c r="AJ81" s="482"/>
    </row>
    <row r="82" spans="1:36" ht="12.75">
      <c r="A82" s="67"/>
      <c r="B82" s="80"/>
      <c r="C82" s="81"/>
      <c r="D82" s="81"/>
      <c r="E82" s="448" t="s">
        <v>209</v>
      </c>
      <c r="F82" s="448" t="s">
        <v>33</v>
      </c>
      <c r="G82" s="449">
        <v>4000</v>
      </c>
      <c r="H82" s="448" t="s">
        <v>32</v>
      </c>
      <c r="I82" s="454">
        <f>SUM(E16,E20,E35,L17,L21,L27,L29:L30,L32:L34,L38,L45,Q40,Q52,Q59,V35,V40,V44,V49:V50,AA35,AA55,AA57,AA59,AA68)</f>
        <v>4025</v>
      </c>
      <c r="J82" s="448" t="s">
        <v>79</v>
      </c>
      <c r="K82" s="456"/>
      <c r="L82" s="55" t="s">
        <v>212</v>
      </c>
      <c r="M82" s="83"/>
      <c r="N82" s="56"/>
      <c r="O82" s="86"/>
      <c r="P82" s="62"/>
      <c r="Q82" s="63"/>
      <c r="R82" s="63"/>
      <c r="S82" s="60"/>
      <c r="T82" s="23"/>
      <c r="U82" s="23"/>
      <c r="V82" s="23"/>
      <c r="W82" s="23"/>
      <c r="X82" s="23"/>
      <c r="Y82" s="23"/>
      <c r="AA82" s="36"/>
      <c r="AB82" s="36"/>
      <c r="AC82" s="36"/>
      <c r="AD82" s="303"/>
      <c r="AE82" s="304"/>
      <c r="AF82" s="504"/>
      <c r="AG82" s="304"/>
      <c r="AH82" s="504"/>
      <c r="AI82" s="503"/>
      <c r="AJ82" s="482"/>
    </row>
    <row r="83" spans="1:36" ht="12.75">
      <c r="A83" s="67"/>
      <c r="B83" s="80"/>
      <c r="C83" s="81"/>
      <c r="D83" s="81"/>
      <c r="E83" s="525" t="s">
        <v>209</v>
      </c>
      <c r="F83" s="525" t="s">
        <v>33</v>
      </c>
      <c r="G83" s="527">
        <v>429.69</v>
      </c>
      <c r="H83" s="525" t="s">
        <v>32</v>
      </c>
      <c r="I83" s="526">
        <f>SUM(G16:G23,G35,N17,N21,N27,N29:N30,N32:N34,N38,N45,S40,S52,S59,X49,X44,X40,X35,AC35,AC55,AC57,AC59,AC68)</f>
        <v>431.83844999999997</v>
      </c>
      <c r="J83" s="448" t="s">
        <v>2</v>
      </c>
      <c r="K83" s="456"/>
      <c r="L83" s="55" t="s">
        <v>212</v>
      </c>
      <c r="M83" s="83"/>
      <c r="N83" s="89"/>
      <c r="O83" s="62"/>
      <c r="P83" s="65"/>
      <c r="Q83" s="63"/>
      <c r="R83" s="63"/>
      <c r="S83" s="81"/>
      <c r="T83" s="23"/>
      <c r="U83" s="23"/>
      <c r="V83" s="23"/>
      <c r="W83" s="23"/>
      <c r="X83" s="23"/>
      <c r="Y83" s="23"/>
      <c r="AA83" s="36"/>
      <c r="AB83" s="36"/>
      <c r="AC83" s="36"/>
      <c r="AD83" s="304"/>
      <c r="AE83" s="304"/>
      <c r="AF83" s="503"/>
      <c r="AG83" s="304"/>
      <c r="AH83" s="503"/>
      <c r="AI83" s="503"/>
      <c r="AJ83" s="482"/>
    </row>
    <row r="84" spans="1:36" ht="12.75">
      <c r="A84" s="67"/>
      <c r="B84" s="80"/>
      <c r="C84" s="81"/>
      <c r="D84" s="81"/>
      <c r="E84" s="522" t="s">
        <v>243</v>
      </c>
      <c r="F84" s="87"/>
      <c r="G84" s="88"/>
      <c r="H84" s="81"/>
      <c r="I84" s="88">
        <f>SUM(I80:I81,S4,S8,G8,X50)</f>
        <v>1699.6626</v>
      </c>
      <c r="J84" s="54" t="s">
        <v>2</v>
      </c>
      <c r="K84" s="456"/>
      <c r="L84" s="55" t="s">
        <v>245</v>
      </c>
      <c r="M84" s="83"/>
      <c r="N84" s="89"/>
      <c r="O84" s="62"/>
      <c r="P84" s="513"/>
      <c r="Q84" s="513"/>
      <c r="R84" s="90"/>
      <c r="S84" s="81"/>
      <c r="T84" s="23"/>
      <c r="U84" s="23"/>
      <c r="V84" s="23"/>
      <c r="W84" s="23"/>
      <c r="X84" s="23"/>
      <c r="Y84" s="23"/>
      <c r="AA84" s="36"/>
      <c r="AB84" s="36"/>
      <c r="AC84" s="36"/>
      <c r="AD84" s="304"/>
      <c r="AE84" s="304"/>
      <c r="AF84" s="503"/>
      <c r="AG84" s="304"/>
      <c r="AH84" s="503"/>
      <c r="AI84" s="503"/>
      <c r="AJ84" s="482"/>
    </row>
    <row r="85" spans="1:36" ht="12.75">
      <c r="A85" s="67"/>
      <c r="B85" s="80"/>
      <c r="C85" s="81"/>
      <c r="D85" s="81"/>
      <c r="E85" s="81"/>
      <c r="F85" s="81"/>
      <c r="G85" s="88"/>
      <c r="H85" s="81"/>
      <c r="I85" s="81"/>
      <c r="J85" s="81"/>
      <c r="K85" s="82"/>
      <c r="L85" s="83"/>
      <c r="M85" s="83"/>
      <c r="N85" s="89"/>
      <c r="O85" s="62"/>
      <c r="P85" s="91"/>
      <c r="Q85" s="63"/>
      <c r="R85" s="63"/>
      <c r="S85" s="81"/>
      <c r="T85" s="23"/>
      <c r="U85" s="23"/>
      <c r="V85" s="23"/>
      <c r="W85" s="23"/>
      <c r="X85" s="23"/>
      <c r="Y85" s="23"/>
      <c r="AA85" s="36"/>
      <c r="AB85" s="36"/>
      <c r="AC85" s="36"/>
      <c r="AD85" s="304"/>
      <c r="AE85" s="304"/>
      <c r="AF85" s="503"/>
      <c r="AG85" s="304"/>
      <c r="AH85" s="503"/>
      <c r="AI85" s="503"/>
      <c r="AJ85" s="482"/>
    </row>
    <row r="86" spans="1:36" ht="12.75">
      <c r="A86" s="66"/>
      <c r="B86" s="92"/>
      <c r="C86" s="52"/>
      <c r="D86" s="52"/>
      <c r="E86" s="52"/>
      <c r="F86" s="52"/>
      <c r="G86" s="92"/>
      <c r="H86" s="52"/>
      <c r="I86" s="52"/>
      <c r="J86" s="52"/>
      <c r="K86" s="68"/>
      <c r="L86" s="69"/>
      <c r="M86" s="69"/>
      <c r="P86" s="93"/>
      <c r="Q86" s="93"/>
      <c r="R86" s="93"/>
      <c r="T86" s="664"/>
      <c r="U86" s="664"/>
      <c r="V86" s="664"/>
      <c r="W86" s="664"/>
      <c r="X86" s="664"/>
      <c r="Y86" s="664"/>
      <c r="AA86" s="36"/>
      <c r="AB86" s="36"/>
      <c r="AC86" s="36"/>
      <c r="AD86" s="304"/>
      <c r="AE86" s="304"/>
      <c r="AF86" s="505"/>
      <c r="AG86" s="304"/>
      <c r="AH86" s="505"/>
      <c r="AI86" s="505"/>
      <c r="AJ86" s="482"/>
    </row>
    <row r="87" spans="1:36" ht="12.75">
      <c r="A87" s="67"/>
      <c r="B87" s="67"/>
      <c r="C87" s="67"/>
      <c r="D87" s="67"/>
      <c r="E87" s="73"/>
      <c r="F87" s="73"/>
      <c r="G87" s="74"/>
      <c r="H87" s="75"/>
      <c r="I87" s="75"/>
      <c r="J87" s="75"/>
      <c r="K87" s="76"/>
      <c r="L87" s="77"/>
      <c r="M87" s="77"/>
      <c r="P87" s="93"/>
      <c r="Q87" s="93"/>
      <c r="R87" s="93"/>
      <c r="AA87" s="36"/>
      <c r="AB87" s="36"/>
      <c r="AC87" s="36"/>
      <c r="AD87" s="61"/>
      <c r="AE87" s="482"/>
      <c r="AF87" s="482"/>
      <c r="AG87" s="482"/>
      <c r="AH87" s="482"/>
      <c r="AI87" s="482"/>
      <c r="AJ87" s="482"/>
    </row>
    <row r="88" spans="1:30" ht="12.75">
      <c r="A88" s="67"/>
      <c r="B88" s="94"/>
      <c r="C88" s="94"/>
      <c r="D88" s="94"/>
      <c r="E88" s="60"/>
      <c r="F88" s="60"/>
      <c r="G88" s="95"/>
      <c r="H88" s="60"/>
      <c r="I88" s="60"/>
      <c r="J88" s="60"/>
      <c r="K88" s="96"/>
      <c r="L88" s="97"/>
      <c r="M88" s="97"/>
      <c r="P88" s="93"/>
      <c r="Q88" s="93"/>
      <c r="R88" s="93"/>
      <c r="AA88" s="36"/>
      <c r="AB88" s="36"/>
      <c r="AC88" s="36"/>
      <c r="AD88" s="36"/>
    </row>
    <row r="89" spans="2:30" ht="12.75">
      <c r="B89" s="98"/>
      <c r="L89" s="46"/>
      <c r="M89" s="46"/>
      <c r="AA89" s="36"/>
      <c r="AB89" s="36"/>
      <c r="AC89" s="36"/>
      <c r="AD89" s="36"/>
    </row>
    <row r="90" spans="2:30" ht="12.75">
      <c r="B90" s="37"/>
      <c r="L90" s="46"/>
      <c r="M90" s="46"/>
      <c r="AA90" s="36"/>
      <c r="AB90" s="36"/>
      <c r="AC90" s="36"/>
      <c r="AD90" s="36"/>
    </row>
    <row r="91" spans="2:30" ht="12.75">
      <c r="B91" s="99"/>
      <c r="L91" s="46"/>
      <c r="M91" s="46"/>
      <c r="AA91" s="36"/>
      <c r="AB91" s="36"/>
      <c r="AC91" s="36"/>
      <c r="AD91" s="36"/>
    </row>
    <row r="92" spans="2:30" ht="12.75">
      <c r="B92" s="41"/>
      <c r="L92" s="46"/>
      <c r="M92" s="46"/>
      <c r="AA92" s="36"/>
      <c r="AB92" s="36"/>
      <c r="AC92" s="36"/>
      <c r="AD92" s="36"/>
    </row>
    <row r="93" spans="2:30" ht="12.75">
      <c r="B93" s="100"/>
      <c r="L93" s="46"/>
      <c r="M93" s="46"/>
      <c r="AA93" s="36"/>
      <c r="AB93" s="36"/>
      <c r="AC93" s="36"/>
      <c r="AD93" s="36"/>
    </row>
    <row r="94" spans="12:30" ht="12.75">
      <c r="L94" s="46"/>
      <c r="M94" s="46"/>
      <c r="AA94" s="36"/>
      <c r="AB94" s="36"/>
      <c r="AC94" s="36"/>
      <c r="AD94" s="36"/>
    </row>
    <row r="95" spans="12:30" ht="12.75">
      <c r="L95" s="46"/>
      <c r="M95" s="46"/>
      <c r="AA95" s="36"/>
      <c r="AB95" s="36"/>
      <c r="AC95" s="36"/>
      <c r="AD95" s="36"/>
    </row>
    <row r="96" spans="12:30" ht="12.75">
      <c r="L96" s="46"/>
      <c r="M96" s="46"/>
      <c r="AA96" s="36"/>
      <c r="AB96" s="36"/>
      <c r="AC96" s="36"/>
      <c r="AD96" s="36"/>
    </row>
    <row r="97" spans="12:30" ht="12.75">
      <c r="L97" s="46"/>
      <c r="M97" s="46"/>
      <c r="AA97" s="36"/>
      <c r="AB97" s="36"/>
      <c r="AC97" s="36"/>
      <c r="AD97" s="36"/>
    </row>
    <row r="98" spans="12:30" ht="12.75">
      <c r="L98" s="46"/>
      <c r="M98" s="46"/>
      <c r="AA98" s="36"/>
      <c r="AB98" s="36"/>
      <c r="AC98" s="36"/>
      <c r="AD98" s="36"/>
    </row>
    <row r="99" spans="12:30" ht="12.75">
      <c r="L99" s="46"/>
      <c r="M99" s="46"/>
      <c r="AA99" s="36"/>
      <c r="AB99" s="36"/>
      <c r="AC99" s="36"/>
      <c r="AD99" s="36"/>
    </row>
    <row r="100" spans="12:30" ht="12.75">
      <c r="L100" s="46"/>
      <c r="M100" s="46"/>
      <c r="AA100" s="36"/>
      <c r="AB100" s="36"/>
      <c r="AC100" s="36"/>
      <c r="AD100" s="36"/>
    </row>
    <row r="101" spans="12:30" ht="12.75">
      <c r="L101" s="46"/>
      <c r="M101" s="46"/>
      <c r="AA101" s="36"/>
      <c r="AB101" s="36"/>
      <c r="AC101" s="36"/>
      <c r="AD101" s="36"/>
    </row>
    <row r="102" spans="12:30" ht="12.75">
      <c r="L102" s="46"/>
      <c r="M102" s="46"/>
      <c r="AA102" s="36"/>
      <c r="AB102" s="36"/>
      <c r="AC102" s="36"/>
      <c r="AD102" s="36"/>
    </row>
    <row r="103" spans="12:30" ht="12.75">
      <c r="L103" s="46"/>
      <c r="M103" s="46"/>
      <c r="AA103" s="36"/>
      <c r="AB103" s="36"/>
      <c r="AC103" s="36"/>
      <c r="AD103" s="36"/>
    </row>
    <row r="104" spans="12:30" ht="12.75">
      <c r="L104" s="46"/>
      <c r="M104" s="46"/>
      <c r="AA104" s="36"/>
      <c r="AB104" s="36"/>
      <c r="AC104" s="36"/>
      <c r="AD104" s="36"/>
    </row>
    <row r="105" spans="12:30" ht="12.75">
      <c r="L105" s="46"/>
      <c r="M105" s="46"/>
      <c r="AA105" s="36"/>
      <c r="AB105" s="36"/>
      <c r="AC105" s="36"/>
      <c r="AD105" s="36"/>
    </row>
    <row r="106" spans="12:30" ht="12.75">
      <c r="L106" s="46"/>
      <c r="M106" s="46"/>
      <c r="AA106" s="36"/>
      <c r="AB106" s="36"/>
      <c r="AC106" s="36"/>
      <c r="AD106" s="36"/>
    </row>
    <row r="107" spans="12:30" ht="12.75">
      <c r="L107" s="46"/>
      <c r="M107" s="46"/>
      <c r="AA107" s="36"/>
      <c r="AB107" s="36"/>
      <c r="AC107" s="36"/>
      <c r="AD107" s="36"/>
    </row>
    <row r="108" spans="12:30" ht="12.75">
      <c r="L108" s="46"/>
      <c r="M108" s="46"/>
      <c r="AA108" s="36"/>
      <c r="AB108" s="36"/>
      <c r="AC108" s="36"/>
      <c r="AD108" s="36"/>
    </row>
    <row r="109" spans="12:30" ht="12.75">
      <c r="L109" s="46"/>
      <c r="M109" s="46"/>
      <c r="AA109" s="36"/>
      <c r="AB109" s="36"/>
      <c r="AC109" s="36"/>
      <c r="AD109" s="36"/>
    </row>
    <row r="110" spans="12:30" ht="12.75">
      <c r="L110" s="46"/>
      <c r="M110" s="46"/>
      <c r="AA110" s="36"/>
      <c r="AB110" s="36"/>
      <c r="AC110" s="36"/>
      <c r="AD110" s="36"/>
    </row>
    <row r="111" spans="12:30" ht="12.75">
      <c r="L111" s="46"/>
      <c r="M111" s="46"/>
      <c r="AA111" s="36"/>
      <c r="AB111" s="36"/>
      <c r="AC111" s="36"/>
      <c r="AD111" s="36"/>
    </row>
    <row r="112" spans="12:30" ht="12.75">
      <c r="L112" s="46"/>
      <c r="M112" s="46"/>
      <c r="AA112" s="36"/>
      <c r="AB112" s="36"/>
      <c r="AC112" s="36"/>
      <c r="AD112" s="36"/>
    </row>
    <row r="113" spans="12:30" ht="12.75">
      <c r="L113" s="46"/>
      <c r="M113" s="46"/>
      <c r="AA113" s="36"/>
      <c r="AB113" s="36"/>
      <c r="AC113" s="36"/>
      <c r="AD113" s="36"/>
    </row>
    <row r="114" spans="12:30" ht="12.75">
      <c r="L114" s="46"/>
      <c r="M114" s="46"/>
      <c r="AA114" s="36"/>
      <c r="AB114" s="36"/>
      <c r="AC114" s="36"/>
      <c r="AD114" s="36"/>
    </row>
    <row r="115" spans="12:30" ht="12.75">
      <c r="L115" s="46"/>
      <c r="M115" s="46"/>
      <c r="AA115" s="36"/>
      <c r="AB115" s="36"/>
      <c r="AC115" s="36"/>
      <c r="AD115" s="36"/>
    </row>
    <row r="116" spans="12:30" ht="12.75">
      <c r="L116" s="46"/>
      <c r="M116" s="46"/>
      <c r="AA116" s="36"/>
      <c r="AB116" s="36"/>
      <c r="AC116" s="36"/>
      <c r="AD116" s="36"/>
    </row>
    <row r="117" spans="12:30" ht="12.75">
      <c r="L117" s="46"/>
      <c r="M117" s="46"/>
      <c r="AA117" s="36"/>
      <c r="AB117" s="36"/>
      <c r="AC117" s="36"/>
      <c r="AD117" s="36"/>
    </row>
    <row r="118" spans="12:30" ht="12.75">
      <c r="L118" s="46"/>
      <c r="M118" s="46"/>
      <c r="AA118" s="36"/>
      <c r="AB118" s="36"/>
      <c r="AC118" s="36"/>
      <c r="AD118" s="36"/>
    </row>
    <row r="119" spans="12:30" ht="12.75">
      <c r="L119" s="46"/>
      <c r="M119" s="46"/>
      <c r="AA119" s="36"/>
      <c r="AB119" s="36"/>
      <c r="AC119" s="36"/>
      <c r="AD119" s="36"/>
    </row>
    <row r="120" spans="12:30" ht="12.75">
      <c r="L120" s="46"/>
      <c r="M120" s="46"/>
      <c r="AA120" s="36"/>
      <c r="AB120" s="36"/>
      <c r="AC120" s="36"/>
      <c r="AD120" s="36"/>
    </row>
    <row r="121" spans="12:30" ht="12.75">
      <c r="L121" s="46"/>
      <c r="M121" s="46"/>
      <c r="AA121" s="36"/>
      <c r="AB121" s="36"/>
      <c r="AC121" s="36"/>
      <c r="AD121" s="36"/>
    </row>
    <row r="122" spans="12:30" ht="12.75">
      <c r="L122" s="46"/>
      <c r="M122" s="46"/>
      <c r="AA122" s="36"/>
      <c r="AB122" s="36"/>
      <c r="AC122" s="36"/>
      <c r="AD122" s="36"/>
    </row>
    <row r="123" spans="12:30" ht="12.75">
      <c r="L123" s="46"/>
      <c r="M123" s="46"/>
      <c r="AA123" s="36"/>
      <c r="AB123" s="36"/>
      <c r="AC123" s="36"/>
      <c r="AD123" s="36"/>
    </row>
    <row r="124" spans="12:30" ht="12.75">
      <c r="L124" s="46"/>
      <c r="M124" s="46"/>
      <c r="AA124" s="36"/>
      <c r="AB124" s="36"/>
      <c r="AC124" s="36"/>
      <c r="AD124" s="36"/>
    </row>
    <row r="125" spans="12:30" ht="12.75">
      <c r="L125" s="46"/>
      <c r="M125" s="46"/>
      <c r="AA125" s="36"/>
      <c r="AB125" s="36"/>
      <c r="AC125" s="36"/>
      <c r="AD125" s="36"/>
    </row>
    <row r="126" spans="12:30" ht="12.75">
      <c r="L126" s="46"/>
      <c r="M126" s="46"/>
      <c r="AA126" s="36"/>
      <c r="AB126" s="36"/>
      <c r="AC126" s="36"/>
      <c r="AD126" s="36"/>
    </row>
    <row r="127" spans="12:30" ht="12.75">
      <c r="L127" s="46"/>
      <c r="M127" s="46"/>
      <c r="AA127" s="36"/>
      <c r="AB127" s="36"/>
      <c r="AC127" s="36"/>
      <c r="AD127" s="36"/>
    </row>
    <row r="128" spans="12:30" ht="12.75">
      <c r="L128" s="46"/>
      <c r="M128" s="46"/>
      <c r="AA128" s="36"/>
      <c r="AB128" s="36"/>
      <c r="AC128" s="36"/>
      <c r="AD128" s="36"/>
    </row>
    <row r="129" spans="12:30" ht="12.75">
      <c r="L129" s="46"/>
      <c r="M129" s="46"/>
      <c r="AA129" s="36"/>
      <c r="AB129" s="36"/>
      <c r="AC129" s="36"/>
      <c r="AD129" s="36"/>
    </row>
    <row r="130" spans="12:30" ht="12.75">
      <c r="L130" s="46"/>
      <c r="M130" s="46"/>
      <c r="AA130" s="36"/>
      <c r="AB130" s="36"/>
      <c r="AC130" s="36"/>
      <c r="AD130" s="36"/>
    </row>
    <row r="131" spans="12:30" ht="12.75">
      <c r="L131" s="46"/>
      <c r="M131" s="46"/>
      <c r="AA131" s="36"/>
      <c r="AB131" s="36"/>
      <c r="AC131" s="36"/>
      <c r="AD131" s="36"/>
    </row>
    <row r="132" spans="12:30" ht="12.75">
      <c r="L132" s="46"/>
      <c r="M132" s="46"/>
      <c r="AA132" s="36"/>
      <c r="AB132" s="36"/>
      <c r="AC132" s="36"/>
      <c r="AD132" s="36"/>
    </row>
    <row r="133" spans="12:30" ht="12.75">
      <c r="L133" s="46"/>
      <c r="M133" s="46"/>
      <c r="AA133" s="36"/>
      <c r="AB133" s="36"/>
      <c r="AC133" s="36"/>
      <c r="AD133" s="36"/>
    </row>
    <row r="134" spans="12:30" ht="12.75">
      <c r="L134" s="46"/>
      <c r="M134" s="46"/>
      <c r="AA134" s="36"/>
      <c r="AB134" s="36"/>
      <c r="AC134" s="36"/>
      <c r="AD134" s="36"/>
    </row>
    <row r="135" spans="12:30" ht="12.75">
      <c r="L135" s="46"/>
      <c r="M135" s="46"/>
      <c r="AA135" s="36"/>
      <c r="AB135" s="36"/>
      <c r="AC135" s="36"/>
      <c r="AD135" s="36"/>
    </row>
    <row r="136" spans="12:30" ht="12.75">
      <c r="L136" s="46"/>
      <c r="M136" s="46"/>
      <c r="AA136" s="36"/>
      <c r="AB136" s="36"/>
      <c r="AC136" s="36"/>
      <c r="AD136" s="36"/>
    </row>
    <row r="137" spans="12:30" ht="12.75">
      <c r="L137" s="46"/>
      <c r="M137" s="46"/>
      <c r="AA137" s="36"/>
      <c r="AB137" s="36"/>
      <c r="AC137" s="36"/>
      <c r="AD137" s="36"/>
    </row>
    <row r="138" spans="12:30" ht="12.75">
      <c r="L138" s="46"/>
      <c r="M138" s="46"/>
      <c r="AA138" s="36"/>
      <c r="AB138" s="36"/>
      <c r="AC138" s="36"/>
      <c r="AD138" s="36"/>
    </row>
    <row r="139" spans="12:30" ht="12.75">
      <c r="L139" s="46"/>
      <c r="M139" s="46"/>
      <c r="AA139" s="36"/>
      <c r="AB139" s="36"/>
      <c r="AC139" s="36"/>
      <c r="AD139" s="36"/>
    </row>
    <row r="140" spans="12:30" ht="12.75">
      <c r="L140" s="46"/>
      <c r="M140" s="46"/>
      <c r="AA140" s="36"/>
      <c r="AB140" s="36"/>
      <c r="AC140" s="36"/>
      <c r="AD140" s="36"/>
    </row>
    <row r="141" spans="12:30" ht="12.75">
      <c r="L141" s="46"/>
      <c r="M141" s="46"/>
      <c r="AA141" s="36"/>
      <c r="AB141" s="36"/>
      <c r="AC141" s="36"/>
      <c r="AD141" s="36"/>
    </row>
    <row r="142" spans="12:30" ht="12.75">
      <c r="L142" s="46"/>
      <c r="M142" s="46"/>
      <c r="AA142" s="36"/>
      <c r="AB142" s="36"/>
      <c r="AC142" s="36"/>
      <c r="AD142" s="36"/>
    </row>
    <row r="143" spans="12:30" ht="12.75">
      <c r="L143" s="46"/>
      <c r="M143" s="46"/>
      <c r="AA143" s="36"/>
      <c r="AB143" s="36"/>
      <c r="AC143" s="36"/>
      <c r="AD143" s="36"/>
    </row>
    <row r="144" spans="12:30" ht="12.75">
      <c r="L144" s="46"/>
      <c r="M144" s="46"/>
      <c r="AA144" s="36"/>
      <c r="AB144" s="36"/>
      <c r="AC144" s="36"/>
      <c r="AD144" s="36"/>
    </row>
    <row r="145" spans="12:30" ht="12.75">
      <c r="L145" s="46"/>
      <c r="M145" s="46"/>
      <c r="AA145" s="36"/>
      <c r="AB145" s="36"/>
      <c r="AC145" s="36"/>
      <c r="AD145" s="36"/>
    </row>
    <row r="146" spans="12:30" ht="12.75">
      <c r="L146" s="46"/>
      <c r="M146" s="46"/>
      <c r="AA146" s="36"/>
      <c r="AB146" s="36"/>
      <c r="AC146" s="36"/>
      <c r="AD146" s="36"/>
    </row>
    <row r="147" spans="12:30" ht="12.75">
      <c r="L147" s="46"/>
      <c r="M147" s="46"/>
      <c r="AA147" s="36"/>
      <c r="AB147" s="36"/>
      <c r="AC147" s="36"/>
      <c r="AD147" s="36"/>
    </row>
    <row r="148" spans="12:30" ht="12.75">
      <c r="L148" s="46"/>
      <c r="M148" s="46"/>
      <c r="AA148" s="36"/>
      <c r="AB148" s="36"/>
      <c r="AC148" s="36"/>
      <c r="AD148" s="36"/>
    </row>
    <row r="149" spans="12:30" ht="12.75">
      <c r="L149" s="46"/>
      <c r="M149" s="46"/>
      <c r="AA149" s="36"/>
      <c r="AB149" s="36"/>
      <c r="AC149" s="36"/>
      <c r="AD149" s="36"/>
    </row>
    <row r="150" spans="12:30" ht="12.75">
      <c r="L150" s="46"/>
      <c r="M150" s="46"/>
      <c r="AA150" s="36"/>
      <c r="AB150" s="36"/>
      <c r="AC150" s="36"/>
      <c r="AD150" s="36"/>
    </row>
    <row r="151" spans="12:30" ht="12.75">
      <c r="L151" s="46"/>
      <c r="M151" s="46"/>
      <c r="AA151" s="36"/>
      <c r="AB151" s="36"/>
      <c r="AC151" s="36"/>
      <c r="AD151" s="36"/>
    </row>
    <row r="152" spans="12:30" ht="12.75">
      <c r="L152" s="46"/>
      <c r="M152" s="46"/>
      <c r="AA152" s="36"/>
      <c r="AB152" s="36"/>
      <c r="AC152" s="36"/>
      <c r="AD152" s="36"/>
    </row>
    <row r="153" spans="12:30" ht="12.75">
      <c r="L153" s="46"/>
      <c r="M153" s="46"/>
      <c r="AA153" s="36"/>
      <c r="AB153" s="36"/>
      <c r="AC153" s="36"/>
      <c r="AD153" s="36"/>
    </row>
    <row r="154" spans="12:30" ht="12.75">
      <c r="L154" s="46"/>
      <c r="M154" s="46"/>
      <c r="AA154" s="36"/>
      <c r="AB154" s="36"/>
      <c r="AC154" s="36"/>
      <c r="AD154" s="36"/>
    </row>
    <row r="155" spans="12:30" ht="12.75">
      <c r="L155" s="46"/>
      <c r="M155" s="46"/>
      <c r="AA155" s="36"/>
      <c r="AB155" s="36"/>
      <c r="AC155" s="36"/>
      <c r="AD155" s="36"/>
    </row>
    <row r="156" spans="12:30" ht="12.75">
      <c r="L156" s="46"/>
      <c r="M156" s="46"/>
      <c r="AA156" s="36"/>
      <c r="AB156" s="36"/>
      <c r="AC156" s="36"/>
      <c r="AD156" s="36"/>
    </row>
    <row r="157" spans="12:30" ht="12.75">
      <c r="L157" s="46"/>
      <c r="M157" s="46"/>
      <c r="AA157" s="36"/>
      <c r="AB157" s="36"/>
      <c r="AC157" s="36"/>
      <c r="AD157" s="36"/>
    </row>
    <row r="158" spans="12:30" ht="12.75">
      <c r="L158" s="46"/>
      <c r="M158" s="46"/>
      <c r="AA158" s="36"/>
      <c r="AB158" s="36"/>
      <c r="AC158" s="36"/>
      <c r="AD158" s="36"/>
    </row>
    <row r="159" spans="12:30" ht="12.75">
      <c r="L159" s="46"/>
      <c r="M159" s="46"/>
      <c r="AA159" s="36"/>
      <c r="AB159" s="36"/>
      <c r="AC159" s="36"/>
      <c r="AD159" s="36"/>
    </row>
    <row r="160" spans="12:30" ht="12.75">
      <c r="L160" s="46"/>
      <c r="M160" s="46"/>
      <c r="AA160" s="36"/>
      <c r="AB160" s="36"/>
      <c r="AC160" s="36"/>
      <c r="AD160" s="36"/>
    </row>
    <row r="161" spans="12:30" ht="12.75">
      <c r="L161" s="46"/>
      <c r="M161" s="46"/>
      <c r="AA161" s="36"/>
      <c r="AB161" s="36"/>
      <c r="AC161" s="36"/>
      <c r="AD161" s="36"/>
    </row>
    <row r="162" spans="12:30" ht="12.75">
      <c r="L162" s="46"/>
      <c r="M162" s="46"/>
      <c r="AA162" s="36"/>
      <c r="AB162" s="36"/>
      <c r="AC162" s="36"/>
      <c r="AD162" s="36"/>
    </row>
    <row r="163" spans="12:30" ht="12.75">
      <c r="L163" s="46"/>
      <c r="M163" s="46"/>
      <c r="AA163" s="36"/>
      <c r="AB163" s="36"/>
      <c r="AC163" s="36"/>
      <c r="AD163" s="36"/>
    </row>
    <row r="164" spans="12:30" ht="12.75">
      <c r="L164" s="46"/>
      <c r="M164" s="46"/>
      <c r="AA164" s="36"/>
      <c r="AB164" s="36"/>
      <c r="AC164" s="36"/>
      <c r="AD164" s="36"/>
    </row>
    <row r="165" spans="12:30" ht="12.75">
      <c r="L165" s="46"/>
      <c r="M165" s="46"/>
      <c r="AA165" s="36"/>
      <c r="AB165" s="36"/>
      <c r="AC165" s="36"/>
      <c r="AD165" s="36"/>
    </row>
    <row r="166" spans="12:30" ht="12.75">
      <c r="L166" s="46"/>
      <c r="M166" s="46"/>
      <c r="AA166" s="36"/>
      <c r="AB166" s="36"/>
      <c r="AC166" s="36"/>
      <c r="AD166" s="36"/>
    </row>
    <row r="167" spans="12:30" ht="12.75">
      <c r="L167" s="46"/>
      <c r="M167" s="46"/>
      <c r="AA167" s="36"/>
      <c r="AB167" s="36"/>
      <c r="AC167" s="36"/>
      <c r="AD167" s="36"/>
    </row>
    <row r="168" spans="12:30" ht="12.75">
      <c r="L168" s="46"/>
      <c r="M168" s="46"/>
      <c r="AA168" s="36"/>
      <c r="AB168" s="36"/>
      <c r="AC168" s="36"/>
      <c r="AD168" s="36"/>
    </row>
    <row r="169" spans="12:30" ht="12.75">
      <c r="L169" s="46"/>
      <c r="M169" s="46"/>
      <c r="AA169" s="36"/>
      <c r="AB169" s="36"/>
      <c r="AC169" s="36"/>
      <c r="AD169" s="36"/>
    </row>
    <row r="170" spans="12:30" ht="12.75">
      <c r="L170" s="46"/>
      <c r="M170" s="46"/>
      <c r="AA170" s="36"/>
      <c r="AB170" s="36"/>
      <c r="AC170" s="36"/>
      <c r="AD170" s="36"/>
    </row>
    <row r="171" spans="12:30" ht="12.75">
      <c r="L171" s="46"/>
      <c r="M171" s="46"/>
      <c r="AA171" s="36"/>
      <c r="AB171" s="36"/>
      <c r="AC171" s="36"/>
      <c r="AD171" s="36"/>
    </row>
    <row r="172" spans="12:30" ht="12.75">
      <c r="L172" s="46"/>
      <c r="M172" s="46"/>
      <c r="AA172" s="36"/>
      <c r="AB172" s="36"/>
      <c r="AC172" s="36"/>
      <c r="AD172" s="36"/>
    </row>
    <row r="173" spans="12:30" ht="12.75">
      <c r="L173" s="46"/>
      <c r="M173" s="46"/>
      <c r="AA173" s="36"/>
      <c r="AB173" s="36"/>
      <c r="AC173" s="36"/>
      <c r="AD173" s="36"/>
    </row>
    <row r="174" spans="12:30" ht="12.75">
      <c r="L174" s="46"/>
      <c r="M174" s="46"/>
      <c r="AA174" s="36"/>
      <c r="AB174" s="36"/>
      <c r="AC174" s="36"/>
      <c r="AD174" s="36"/>
    </row>
    <row r="175" spans="12:30" ht="12.75">
      <c r="L175" s="46"/>
      <c r="M175" s="46"/>
      <c r="AA175" s="36"/>
      <c r="AB175" s="36"/>
      <c r="AC175" s="36"/>
      <c r="AD175" s="36"/>
    </row>
    <row r="176" spans="12:30" ht="12.75">
      <c r="L176" s="46"/>
      <c r="M176" s="46"/>
      <c r="AA176" s="36"/>
      <c r="AB176" s="36"/>
      <c r="AC176" s="36"/>
      <c r="AD176" s="36"/>
    </row>
    <row r="177" spans="12:30" ht="12.75">
      <c r="L177" s="46"/>
      <c r="M177" s="46"/>
      <c r="AA177" s="36"/>
      <c r="AB177" s="36"/>
      <c r="AC177" s="36"/>
      <c r="AD177" s="36"/>
    </row>
    <row r="178" spans="12:30" ht="12.75">
      <c r="L178" s="46"/>
      <c r="M178" s="46"/>
      <c r="AA178" s="36"/>
      <c r="AB178" s="36"/>
      <c r="AC178" s="36"/>
      <c r="AD178" s="36"/>
    </row>
    <row r="179" spans="12:30" ht="12.75">
      <c r="L179" s="46"/>
      <c r="M179" s="46"/>
      <c r="AA179" s="36"/>
      <c r="AB179" s="36"/>
      <c r="AC179" s="36"/>
      <c r="AD179" s="36"/>
    </row>
    <row r="180" spans="12:30" ht="12.75">
      <c r="L180" s="46"/>
      <c r="M180" s="46"/>
      <c r="AA180" s="36"/>
      <c r="AB180" s="36"/>
      <c r="AC180" s="36"/>
      <c r="AD180" s="36"/>
    </row>
    <row r="181" spans="12:30" ht="12.75">
      <c r="L181" s="46"/>
      <c r="M181" s="46"/>
      <c r="AA181" s="36"/>
      <c r="AB181" s="36"/>
      <c r="AC181" s="36"/>
      <c r="AD181" s="36"/>
    </row>
    <row r="182" spans="12:30" ht="12.75">
      <c r="L182" s="46"/>
      <c r="M182" s="46"/>
      <c r="AA182" s="36"/>
      <c r="AB182" s="36"/>
      <c r="AC182" s="36"/>
      <c r="AD182" s="36"/>
    </row>
    <row r="183" spans="12:30" ht="12.75">
      <c r="L183" s="46"/>
      <c r="M183" s="46"/>
      <c r="AA183" s="36"/>
      <c r="AB183" s="36"/>
      <c r="AC183" s="36"/>
      <c r="AD183" s="36"/>
    </row>
    <row r="184" spans="12:30" ht="12.75">
      <c r="L184" s="46"/>
      <c r="M184" s="46"/>
      <c r="AA184" s="36"/>
      <c r="AB184" s="36"/>
      <c r="AC184" s="36"/>
      <c r="AD184" s="36"/>
    </row>
    <row r="185" spans="12:30" ht="12.75">
      <c r="L185" s="46"/>
      <c r="M185" s="46"/>
      <c r="AA185" s="36"/>
      <c r="AB185" s="36"/>
      <c r="AC185" s="36"/>
      <c r="AD185" s="36"/>
    </row>
    <row r="186" spans="12:30" ht="12.75">
      <c r="L186" s="46"/>
      <c r="M186" s="46"/>
      <c r="AA186" s="36"/>
      <c r="AB186" s="36"/>
      <c r="AC186" s="36"/>
      <c r="AD186" s="36"/>
    </row>
    <row r="187" spans="12:30" ht="12.75">
      <c r="L187" s="46"/>
      <c r="M187" s="46"/>
      <c r="AA187" s="36"/>
      <c r="AB187" s="36"/>
      <c r="AC187" s="36"/>
      <c r="AD187" s="36"/>
    </row>
    <row r="188" spans="12:30" ht="12.75">
      <c r="L188" s="46"/>
      <c r="M188" s="46"/>
      <c r="AA188" s="36"/>
      <c r="AB188" s="36"/>
      <c r="AC188" s="36"/>
      <c r="AD188" s="36"/>
    </row>
    <row r="189" spans="12:30" ht="12.75">
      <c r="L189" s="46"/>
      <c r="M189" s="46"/>
      <c r="AA189" s="36"/>
      <c r="AB189" s="36"/>
      <c r="AC189" s="36"/>
      <c r="AD189" s="36"/>
    </row>
    <row r="190" spans="12:30" ht="12.75">
      <c r="L190" s="46"/>
      <c r="M190" s="46"/>
      <c r="AA190" s="36"/>
      <c r="AB190" s="36"/>
      <c r="AC190" s="36"/>
      <c r="AD190" s="36"/>
    </row>
    <row r="191" spans="12:30" ht="12.75">
      <c r="L191" s="46"/>
      <c r="M191" s="46"/>
      <c r="AA191" s="36"/>
      <c r="AB191" s="36"/>
      <c r="AC191" s="36"/>
      <c r="AD191" s="36"/>
    </row>
    <row r="192" spans="12:30" ht="12.75">
      <c r="L192" s="46"/>
      <c r="M192" s="46"/>
      <c r="AA192" s="36"/>
      <c r="AB192" s="36"/>
      <c r="AC192" s="36"/>
      <c r="AD192" s="36"/>
    </row>
    <row r="193" spans="12:30" ht="12.75">
      <c r="L193" s="46"/>
      <c r="M193" s="46"/>
      <c r="AA193" s="36"/>
      <c r="AB193" s="36"/>
      <c r="AC193" s="36"/>
      <c r="AD193" s="36"/>
    </row>
    <row r="194" spans="12:30" ht="12.75">
      <c r="L194" s="46"/>
      <c r="M194" s="46"/>
      <c r="AA194" s="36"/>
      <c r="AB194" s="36"/>
      <c r="AC194" s="36"/>
      <c r="AD194" s="36"/>
    </row>
    <row r="195" spans="12:30" ht="12.75">
      <c r="L195" s="46"/>
      <c r="M195" s="46"/>
      <c r="AA195" s="36"/>
      <c r="AB195" s="36"/>
      <c r="AC195" s="36"/>
      <c r="AD195" s="36"/>
    </row>
    <row r="196" spans="12:30" ht="12.75">
      <c r="L196" s="46"/>
      <c r="M196" s="46"/>
      <c r="AA196" s="36"/>
      <c r="AB196" s="36"/>
      <c r="AC196" s="36"/>
      <c r="AD196" s="36"/>
    </row>
    <row r="197" spans="12:30" ht="12.75">
      <c r="L197" s="46"/>
      <c r="M197" s="46"/>
      <c r="AA197" s="36"/>
      <c r="AB197" s="36"/>
      <c r="AC197" s="36"/>
      <c r="AD197" s="36"/>
    </row>
    <row r="198" spans="12:30" ht="12.75">
      <c r="L198" s="46"/>
      <c r="M198" s="46"/>
      <c r="AA198" s="36"/>
      <c r="AB198" s="36"/>
      <c r="AC198" s="36"/>
      <c r="AD198" s="36"/>
    </row>
    <row r="199" spans="12:30" ht="12.75">
      <c r="L199" s="46"/>
      <c r="M199" s="46"/>
      <c r="AA199" s="36"/>
      <c r="AB199" s="36"/>
      <c r="AC199" s="36"/>
      <c r="AD199" s="36"/>
    </row>
    <row r="200" spans="12:30" ht="12.75">
      <c r="L200" s="46"/>
      <c r="M200" s="46"/>
      <c r="AA200" s="36"/>
      <c r="AB200" s="36"/>
      <c r="AC200" s="36"/>
      <c r="AD200" s="36"/>
    </row>
    <row r="201" spans="12:30" ht="12.75">
      <c r="L201" s="46"/>
      <c r="M201" s="46"/>
      <c r="AA201" s="36"/>
      <c r="AB201" s="36"/>
      <c r="AC201" s="36"/>
      <c r="AD201" s="36"/>
    </row>
    <row r="202" spans="12:30" ht="12.75">
      <c r="L202" s="46"/>
      <c r="M202" s="46"/>
      <c r="AA202" s="36"/>
      <c r="AB202" s="36"/>
      <c r="AC202" s="36"/>
      <c r="AD202" s="36"/>
    </row>
    <row r="203" spans="12:30" ht="12.75">
      <c r="L203" s="46"/>
      <c r="M203" s="46"/>
      <c r="AA203" s="36"/>
      <c r="AB203" s="36"/>
      <c r="AC203" s="36"/>
      <c r="AD203" s="36"/>
    </row>
    <row r="204" spans="12:30" ht="12.75">
      <c r="L204" s="46"/>
      <c r="M204" s="46"/>
      <c r="AA204" s="36"/>
      <c r="AB204" s="36"/>
      <c r="AC204" s="36"/>
      <c r="AD204" s="36"/>
    </row>
    <row r="205" spans="12:30" ht="12.75">
      <c r="L205" s="46"/>
      <c r="M205" s="46"/>
      <c r="AA205" s="36"/>
      <c r="AB205" s="36"/>
      <c r="AC205" s="36"/>
      <c r="AD205" s="36"/>
    </row>
    <row r="206" spans="12:30" ht="12.75">
      <c r="L206" s="46"/>
      <c r="M206" s="46"/>
      <c r="AA206" s="36"/>
      <c r="AB206" s="36"/>
      <c r="AC206" s="36"/>
      <c r="AD206" s="36"/>
    </row>
    <row r="207" spans="12:30" ht="12.75">
      <c r="L207" s="46"/>
      <c r="M207" s="46"/>
      <c r="AA207" s="36"/>
      <c r="AB207" s="36"/>
      <c r="AC207" s="36"/>
      <c r="AD207" s="36"/>
    </row>
    <row r="208" spans="12:30" ht="12.75">
      <c r="L208" s="46"/>
      <c r="M208" s="46"/>
      <c r="AA208" s="36"/>
      <c r="AB208" s="36"/>
      <c r="AC208" s="36"/>
      <c r="AD208" s="36"/>
    </row>
    <row r="209" spans="12:30" ht="12.75">
      <c r="L209" s="46"/>
      <c r="M209" s="46"/>
      <c r="AA209" s="36"/>
      <c r="AB209" s="36"/>
      <c r="AC209" s="36"/>
      <c r="AD209" s="36"/>
    </row>
    <row r="210" spans="12:30" ht="12.75">
      <c r="L210" s="46"/>
      <c r="M210" s="46"/>
      <c r="AA210" s="36"/>
      <c r="AB210" s="36"/>
      <c r="AC210" s="36"/>
      <c r="AD210" s="36"/>
    </row>
    <row r="211" spans="12:30" ht="12.75">
      <c r="L211" s="46"/>
      <c r="M211" s="46"/>
      <c r="AA211" s="36"/>
      <c r="AB211" s="36"/>
      <c r="AC211" s="36"/>
      <c r="AD211" s="36"/>
    </row>
    <row r="212" spans="12:30" ht="12.75">
      <c r="L212" s="46"/>
      <c r="M212" s="46"/>
      <c r="AA212" s="36"/>
      <c r="AB212" s="36"/>
      <c r="AC212" s="36"/>
      <c r="AD212" s="36"/>
    </row>
    <row r="213" spans="12:30" ht="12.75">
      <c r="L213" s="46"/>
      <c r="M213" s="46"/>
      <c r="AA213" s="36"/>
      <c r="AB213" s="36"/>
      <c r="AC213" s="36"/>
      <c r="AD213" s="36"/>
    </row>
    <row r="214" spans="12:30" ht="12.75">
      <c r="L214" s="46"/>
      <c r="M214" s="46"/>
      <c r="AA214" s="36"/>
      <c r="AB214" s="36"/>
      <c r="AC214" s="36"/>
      <c r="AD214" s="36"/>
    </row>
    <row r="215" spans="12:30" ht="12.75">
      <c r="L215" s="46"/>
      <c r="M215" s="46"/>
      <c r="AA215" s="36"/>
      <c r="AB215" s="36"/>
      <c r="AC215" s="36"/>
      <c r="AD215" s="36"/>
    </row>
    <row r="216" spans="12:30" ht="12.75">
      <c r="L216" s="46"/>
      <c r="M216" s="46"/>
      <c r="AA216" s="36"/>
      <c r="AB216" s="36"/>
      <c r="AC216" s="36"/>
      <c r="AD216" s="36"/>
    </row>
    <row r="217" spans="12:30" ht="12.75">
      <c r="L217" s="46"/>
      <c r="M217" s="46"/>
      <c r="AA217" s="36"/>
      <c r="AB217" s="36"/>
      <c r="AC217" s="36"/>
      <c r="AD217" s="36"/>
    </row>
    <row r="218" spans="12:30" ht="12.75">
      <c r="L218" s="46"/>
      <c r="M218" s="46"/>
      <c r="AA218" s="36"/>
      <c r="AB218" s="36"/>
      <c r="AC218" s="36"/>
      <c r="AD218" s="36"/>
    </row>
    <row r="219" spans="12:30" ht="12.75">
      <c r="L219" s="46"/>
      <c r="M219" s="46"/>
      <c r="AA219" s="36"/>
      <c r="AB219" s="36"/>
      <c r="AC219" s="36"/>
      <c r="AD219" s="36"/>
    </row>
    <row r="220" spans="12:30" ht="12.75">
      <c r="L220" s="46"/>
      <c r="M220" s="46"/>
      <c r="AA220" s="36"/>
      <c r="AB220" s="36"/>
      <c r="AC220" s="36"/>
      <c r="AD220" s="36"/>
    </row>
    <row r="221" spans="12:30" ht="12.75">
      <c r="L221" s="46"/>
      <c r="M221" s="46"/>
      <c r="AA221" s="36"/>
      <c r="AB221" s="36"/>
      <c r="AC221" s="36"/>
      <c r="AD221" s="36"/>
    </row>
    <row r="222" spans="12:30" ht="12.75">
      <c r="L222" s="46"/>
      <c r="M222" s="46"/>
      <c r="AA222" s="36"/>
      <c r="AB222" s="36"/>
      <c r="AC222" s="36"/>
      <c r="AD222" s="36"/>
    </row>
    <row r="223" spans="12:30" ht="12.75">
      <c r="L223" s="46"/>
      <c r="M223" s="46"/>
      <c r="AA223" s="36"/>
      <c r="AB223" s="36"/>
      <c r="AC223" s="36"/>
      <c r="AD223" s="36"/>
    </row>
    <row r="224" spans="12:30" ht="12.75">
      <c r="L224" s="46"/>
      <c r="M224" s="46"/>
      <c r="AA224" s="36"/>
      <c r="AB224" s="36"/>
      <c r="AC224" s="36"/>
      <c r="AD224" s="36"/>
    </row>
    <row r="225" spans="12:30" ht="12.75">
      <c r="L225" s="46"/>
      <c r="M225" s="46"/>
      <c r="AA225" s="36"/>
      <c r="AB225" s="36"/>
      <c r="AC225" s="36"/>
      <c r="AD225" s="36"/>
    </row>
    <row r="226" spans="12:30" ht="12.75">
      <c r="L226" s="46"/>
      <c r="M226" s="46"/>
      <c r="AA226" s="36"/>
      <c r="AB226" s="36"/>
      <c r="AC226" s="36"/>
      <c r="AD226" s="36"/>
    </row>
    <row r="227" spans="12:30" ht="12.75">
      <c r="L227" s="46"/>
      <c r="M227" s="46"/>
      <c r="AA227" s="36"/>
      <c r="AB227" s="36"/>
      <c r="AC227" s="36"/>
      <c r="AD227" s="36"/>
    </row>
    <row r="228" spans="12:30" ht="12.75">
      <c r="L228" s="46"/>
      <c r="M228" s="46"/>
      <c r="AA228" s="36"/>
      <c r="AB228" s="36"/>
      <c r="AC228" s="36"/>
      <c r="AD228" s="36"/>
    </row>
    <row r="229" spans="12:30" ht="12.75">
      <c r="L229" s="46"/>
      <c r="M229" s="46"/>
      <c r="AA229" s="36"/>
      <c r="AB229" s="36"/>
      <c r="AC229" s="36"/>
      <c r="AD229" s="36"/>
    </row>
    <row r="230" spans="12:30" ht="12.75">
      <c r="L230" s="46"/>
      <c r="M230" s="46"/>
      <c r="AA230" s="36"/>
      <c r="AB230" s="36"/>
      <c r="AC230" s="36"/>
      <c r="AD230" s="36"/>
    </row>
    <row r="231" spans="12:30" ht="12.75">
      <c r="L231" s="46"/>
      <c r="M231" s="46"/>
      <c r="AA231" s="36"/>
      <c r="AB231" s="36"/>
      <c r="AC231" s="36"/>
      <c r="AD231" s="36"/>
    </row>
    <row r="232" spans="12:30" ht="12.75">
      <c r="L232" s="46"/>
      <c r="M232" s="46"/>
      <c r="AA232" s="36"/>
      <c r="AB232" s="36"/>
      <c r="AC232" s="36"/>
      <c r="AD232" s="36"/>
    </row>
    <row r="233" spans="12:30" ht="12.75">
      <c r="L233" s="46"/>
      <c r="M233" s="46"/>
      <c r="AA233" s="36"/>
      <c r="AB233" s="36"/>
      <c r="AC233" s="36"/>
      <c r="AD233" s="36"/>
    </row>
    <row r="234" spans="12:30" ht="12.75">
      <c r="L234" s="46"/>
      <c r="M234" s="46"/>
      <c r="AA234" s="36"/>
      <c r="AB234" s="36"/>
      <c r="AC234" s="36"/>
      <c r="AD234" s="36"/>
    </row>
    <row r="235" spans="12:30" ht="12.75">
      <c r="L235" s="46"/>
      <c r="M235" s="46"/>
      <c r="AA235" s="36"/>
      <c r="AB235" s="36"/>
      <c r="AC235" s="36"/>
      <c r="AD235" s="36"/>
    </row>
    <row r="236" spans="12:30" ht="12.75">
      <c r="L236" s="46"/>
      <c r="M236" s="46"/>
      <c r="AA236" s="36"/>
      <c r="AB236" s="36"/>
      <c r="AC236" s="36"/>
      <c r="AD236" s="36"/>
    </row>
    <row r="237" spans="12:30" ht="12.75">
      <c r="L237" s="46"/>
      <c r="M237" s="46"/>
      <c r="AA237" s="36"/>
      <c r="AB237" s="36"/>
      <c r="AC237" s="36"/>
      <c r="AD237" s="36"/>
    </row>
    <row r="238" spans="12:30" ht="12.75">
      <c r="L238" s="46"/>
      <c r="M238" s="46"/>
      <c r="AA238" s="36"/>
      <c r="AB238" s="36"/>
      <c r="AC238" s="36"/>
      <c r="AD238" s="36"/>
    </row>
    <row r="239" spans="12:30" ht="12.75">
      <c r="L239" s="46"/>
      <c r="M239" s="46"/>
      <c r="AA239" s="36"/>
      <c r="AB239" s="36"/>
      <c r="AC239" s="36"/>
      <c r="AD239" s="36"/>
    </row>
    <row r="240" spans="12:30" ht="12.75">
      <c r="L240" s="46"/>
      <c r="M240" s="46"/>
      <c r="AA240" s="36"/>
      <c r="AB240" s="36"/>
      <c r="AC240" s="36"/>
      <c r="AD240" s="36"/>
    </row>
    <row r="241" spans="12:30" ht="12.75">
      <c r="L241" s="46"/>
      <c r="M241" s="46"/>
      <c r="AA241" s="36"/>
      <c r="AB241" s="36"/>
      <c r="AC241" s="36"/>
      <c r="AD241" s="36"/>
    </row>
    <row r="242" spans="12:30" ht="12.75">
      <c r="L242" s="46"/>
      <c r="M242" s="46"/>
      <c r="AA242" s="36"/>
      <c r="AB242" s="36"/>
      <c r="AC242" s="36"/>
      <c r="AD242" s="36"/>
    </row>
    <row r="243" spans="12:30" ht="12.75">
      <c r="L243" s="46"/>
      <c r="M243" s="46"/>
      <c r="AA243" s="36"/>
      <c r="AB243" s="36"/>
      <c r="AC243" s="36"/>
      <c r="AD243" s="36"/>
    </row>
    <row r="244" spans="12:30" ht="12.75">
      <c r="L244" s="46"/>
      <c r="M244" s="46"/>
      <c r="AA244" s="36"/>
      <c r="AB244" s="36"/>
      <c r="AC244" s="36"/>
      <c r="AD244" s="36"/>
    </row>
    <row r="245" spans="12:30" ht="12.75">
      <c r="L245" s="46"/>
      <c r="M245" s="46"/>
      <c r="AA245" s="36"/>
      <c r="AB245" s="36"/>
      <c r="AC245" s="36"/>
      <c r="AD245" s="36"/>
    </row>
    <row r="246" spans="12:30" ht="12.75">
      <c r="L246" s="46"/>
      <c r="M246" s="46"/>
      <c r="AA246" s="36"/>
      <c r="AB246" s="36"/>
      <c r="AC246" s="36"/>
      <c r="AD246" s="36"/>
    </row>
    <row r="247" spans="12:30" ht="12.75">
      <c r="L247" s="46"/>
      <c r="M247" s="46"/>
      <c r="AA247" s="36"/>
      <c r="AB247" s="36"/>
      <c r="AC247" s="36"/>
      <c r="AD247" s="36"/>
    </row>
    <row r="248" spans="12:30" ht="12.75">
      <c r="L248" s="46"/>
      <c r="M248" s="46"/>
      <c r="AA248" s="36"/>
      <c r="AB248" s="36"/>
      <c r="AC248" s="36"/>
      <c r="AD248" s="36"/>
    </row>
    <row r="249" spans="12:30" ht="12.75">
      <c r="L249" s="46"/>
      <c r="M249" s="46"/>
      <c r="AA249" s="36"/>
      <c r="AB249" s="36"/>
      <c r="AC249" s="36"/>
      <c r="AD249" s="36"/>
    </row>
    <row r="250" spans="12:30" ht="12.75">
      <c r="L250" s="46"/>
      <c r="M250" s="46"/>
      <c r="AA250" s="36"/>
      <c r="AB250" s="36"/>
      <c r="AC250" s="36"/>
      <c r="AD250" s="36"/>
    </row>
    <row r="251" spans="12:30" ht="12.75">
      <c r="L251" s="46"/>
      <c r="M251" s="46"/>
      <c r="AA251" s="36"/>
      <c r="AB251" s="36"/>
      <c r="AC251" s="36"/>
      <c r="AD251" s="36"/>
    </row>
    <row r="252" spans="12:30" ht="12.75">
      <c r="L252" s="46"/>
      <c r="M252" s="46"/>
      <c r="AA252" s="36"/>
      <c r="AB252" s="36"/>
      <c r="AC252" s="36"/>
      <c r="AD252" s="36"/>
    </row>
    <row r="253" spans="12:30" ht="12.75">
      <c r="L253" s="46"/>
      <c r="M253" s="46"/>
      <c r="AA253" s="36"/>
      <c r="AB253" s="36"/>
      <c r="AC253" s="36"/>
      <c r="AD253" s="36"/>
    </row>
    <row r="254" spans="12:30" ht="12.75">
      <c r="L254" s="46"/>
      <c r="M254" s="46"/>
      <c r="AA254" s="36"/>
      <c r="AB254" s="36"/>
      <c r="AC254" s="36"/>
      <c r="AD254" s="36"/>
    </row>
    <row r="255" spans="12:30" ht="12.75">
      <c r="L255" s="46"/>
      <c r="M255" s="46"/>
      <c r="AA255" s="36"/>
      <c r="AB255" s="36"/>
      <c r="AC255" s="36"/>
      <c r="AD255" s="36"/>
    </row>
    <row r="256" spans="12:30" ht="12.75">
      <c r="L256" s="46"/>
      <c r="M256" s="46"/>
      <c r="AA256" s="36"/>
      <c r="AB256" s="36"/>
      <c r="AC256" s="36"/>
      <c r="AD256" s="36"/>
    </row>
    <row r="257" spans="12:30" ht="12.75">
      <c r="L257" s="46"/>
      <c r="M257" s="46"/>
      <c r="AA257" s="36"/>
      <c r="AB257" s="36"/>
      <c r="AC257" s="36"/>
      <c r="AD257" s="36"/>
    </row>
    <row r="258" spans="12:30" ht="12.75">
      <c r="L258" s="46"/>
      <c r="M258" s="46"/>
      <c r="AA258" s="36"/>
      <c r="AB258" s="36"/>
      <c r="AC258" s="36"/>
      <c r="AD258" s="36"/>
    </row>
    <row r="259" spans="12:30" ht="12.75">
      <c r="L259" s="46"/>
      <c r="M259" s="46"/>
      <c r="AA259" s="36"/>
      <c r="AB259" s="36"/>
      <c r="AC259" s="36"/>
      <c r="AD259" s="36"/>
    </row>
    <row r="260" spans="12:30" ht="12.75">
      <c r="L260" s="46"/>
      <c r="M260" s="46"/>
      <c r="AA260" s="36"/>
      <c r="AB260" s="36"/>
      <c r="AC260" s="36"/>
      <c r="AD260" s="36"/>
    </row>
    <row r="261" spans="12:30" ht="12.75">
      <c r="L261" s="46"/>
      <c r="M261" s="46"/>
      <c r="AA261" s="36"/>
      <c r="AB261" s="36"/>
      <c r="AC261" s="36"/>
      <c r="AD261" s="36"/>
    </row>
    <row r="262" spans="12:30" ht="12.75">
      <c r="L262" s="46"/>
      <c r="M262" s="46"/>
      <c r="AA262" s="36"/>
      <c r="AB262" s="36"/>
      <c r="AC262" s="36"/>
      <c r="AD262" s="36"/>
    </row>
    <row r="263" spans="12:30" ht="12.75">
      <c r="L263" s="46"/>
      <c r="M263" s="46"/>
      <c r="AA263" s="36"/>
      <c r="AB263" s="36"/>
      <c r="AC263" s="36"/>
      <c r="AD263" s="36"/>
    </row>
    <row r="264" spans="12:30" ht="12.75">
      <c r="L264" s="46"/>
      <c r="M264" s="46"/>
      <c r="AA264" s="36"/>
      <c r="AB264" s="36"/>
      <c r="AC264" s="36"/>
      <c r="AD264" s="36"/>
    </row>
    <row r="265" spans="12:30" ht="12.75">
      <c r="L265" s="46"/>
      <c r="M265" s="46"/>
      <c r="AA265" s="36"/>
      <c r="AB265" s="36"/>
      <c r="AC265" s="36"/>
      <c r="AD265" s="36"/>
    </row>
    <row r="266" spans="12:30" ht="12.75">
      <c r="L266" s="46"/>
      <c r="M266" s="46"/>
      <c r="AA266" s="36"/>
      <c r="AB266" s="36"/>
      <c r="AC266" s="36"/>
      <c r="AD266" s="36"/>
    </row>
    <row r="267" spans="12:30" ht="12.75">
      <c r="L267" s="46"/>
      <c r="M267" s="46"/>
      <c r="AA267" s="36"/>
      <c r="AB267" s="36"/>
      <c r="AC267" s="36"/>
      <c r="AD267" s="36"/>
    </row>
    <row r="268" spans="12:30" ht="12.75">
      <c r="L268" s="46"/>
      <c r="M268" s="46"/>
      <c r="AA268" s="36"/>
      <c r="AB268" s="36"/>
      <c r="AC268" s="36"/>
      <c r="AD268" s="36"/>
    </row>
    <row r="269" spans="12:30" ht="12.75">
      <c r="L269" s="46"/>
      <c r="M269" s="46"/>
      <c r="AA269" s="36"/>
      <c r="AB269" s="36"/>
      <c r="AC269" s="36"/>
      <c r="AD269" s="36"/>
    </row>
    <row r="270" spans="12:30" ht="12.75">
      <c r="L270" s="46"/>
      <c r="M270" s="46"/>
      <c r="AA270" s="36"/>
      <c r="AB270" s="36"/>
      <c r="AC270" s="36"/>
      <c r="AD270" s="36"/>
    </row>
    <row r="271" spans="12:30" ht="12.75">
      <c r="L271" s="46"/>
      <c r="M271" s="46"/>
      <c r="AA271" s="36"/>
      <c r="AB271" s="36"/>
      <c r="AC271" s="36"/>
      <c r="AD271" s="36"/>
    </row>
    <row r="272" spans="12:30" ht="12.75">
      <c r="L272" s="46"/>
      <c r="M272" s="46"/>
      <c r="AA272" s="36"/>
      <c r="AB272" s="36"/>
      <c r="AC272" s="36"/>
      <c r="AD272" s="36"/>
    </row>
    <row r="273" spans="12:30" ht="12.75">
      <c r="L273" s="46"/>
      <c r="M273" s="46"/>
      <c r="AA273" s="36"/>
      <c r="AB273" s="36"/>
      <c r="AC273" s="36"/>
      <c r="AD273" s="36"/>
    </row>
    <row r="274" spans="12:30" ht="12.75">
      <c r="L274" s="46"/>
      <c r="M274" s="46"/>
      <c r="AA274" s="36"/>
      <c r="AB274" s="36"/>
      <c r="AC274" s="36"/>
      <c r="AD274" s="36"/>
    </row>
    <row r="275" spans="12:30" ht="12.75">
      <c r="L275" s="46"/>
      <c r="M275" s="46"/>
      <c r="AA275" s="36"/>
      <c r="AB275" s="36"/>
      <c r="AC275" s="36"/>
      <c r="AD275" s="36"/>
    </row>
    <row r="276" spans="12:30" ht="12.75">
      <c r="L276" s="46"/>
      <c r="M276" s="46"/>
      <c r="AA276" s="36"/>
      <c r="AB276" s="36"/>
      <c r="AC276" s="36"/>
      <c r="AD276" s="36"/>
    </row>
    <row r="277" spans="12:30" ht="12.75">
      <c r="L277" s="46"/>
      <c r="M277" s="46"/>
      <c r="AA277" s="36"/>
      <c r="AB277" s="36"/>
      <c r="AC277" s="36"/>
      <c r="AD277" s="36"/>
    </row>
    <row r="278" spans="12:30" ht="12.75">
      <c r="L278" s="46"/>
      <c r="M278" s="46"/>
      <c r="AA278" s="36"/>
      <c r="AB278" s="36"/>
      <c r="AC278" s="36"/>
      <c r="AD278" s="36"/>
    </row>
    <row r="279" spans="12:30" ht="12.75">
      <c r="L279" s="46"/>
      <c r="M279" s="46"/>
      <c r="AA279" s="36"/>
      <c r="AB279" s="36"/>
      <c r="AC279" s="36"/>
      <c r="AD279" s="36"/>
    </row>
    <row r="280" spans="12:30" ht="12.75">
      <c r="L280" s="46"/>
      <c r="M280" s="46"/>
      <c r="AA280" s="36"/>
      <c r="AB280" s="36"/>
      <c r="AC280" s="36"/>
      <c r="AD280" s="36"/>
    </row>
    <row r="281" spans="12:30" ht="12.75">
      <c r="L281" s="46"/>
      <c r="M281" s="46"/>
      <c r="AA281" s="36"/>
      <c r="AB281" s="36"/>
      <c r="AC281" s="36"/>
      <c r="AD281" s="36"/>
    </row>
    <row r="282" spans="12:30" ht="12.75">
      <c r="L282" s="46"/>
      <c r="M282" s="46"/>
      <c r="AA282" s="36"/>
      <c r="AB282" s="36"/>
      <c r="AC282" s="36"/>
      <c r="AD282" s="36"/>
    </row>
    <row r="283" spans="12:30" ht="12.75">
      <c r="L283" s="46"/>
      <c r="M283" s="46"/>
      <c r="AA283" s="36"/>
      <c r="AB283" s="36"/>
      <c r="AC283" s="36"/>
      <c r="AD283" s="36"/>
    </row>
    <row r="284" spans="12:30" ht="12.75">
      <c r="L284" s="46"/>
      <c r="M284" s="46"/>
      <c r="AA284" s="36"/>
      <c r="AB284" s="36"/>
      <c r="AC284" s="36"/>
      <c r="AD284" s="36"/>
    </row>
    <row r="285" spans="12:30" ht="12.75">
      <c r="L285" s="46"/>
      <c r="M285" s="46"/>
      <c r="AA285" s="36"/>
      <c r="AB285" s="36"/>
      <c r="AC285" s="36"/>
      <c r="AD285" s="36"/>
    </row>
    <row r="286" spans="12:30" ht="12.75">
      <c r="L286" s="46"/>
      <c r="M286" s="46"/>
      <c r="AA286" s="36"/>
      <c r="AB286" s="36"/>
      <c r="AC286" s="36"/>
      <c r="AD286" s="36"/>
    </row>
    <row r="287" spans="12:30" ht="12.75">
      <c r="L287" s="46"/>
      <c r="M287" s="46"/>
      <c r="AA287" s="36"/>
      <c r="AB287" s="36"/>
      <c r="AC287" s="36"/>
      <c r="AD287" s="36"/>
    </row>
    <row r="288" spans="12:30" ht="12.75">
      <c r="L288" s="46"/>
      <c r="M288" s="46"/>
      <c r="AA288" s="36"/>
      <c r="AB288" s="36"/>
      <c r="AC288" s="36"/>
      <c r="AD288" s="36"/>
    </row>
    <row r="289" spans="12:30" ht="12.75">
      <c r="L289" s="46"/>
      <c r="M289" s="46"/>
      <c r="AA289" s="36"/>
      <c r="AB289" s="36"/>
      <c r="AC289" s="36"/>
      <c r="AD289" s="36"/>
    </row>
    <row r="290" spans="12:30" ht="12.75">
      <c r="L290" s="46"/>
      <c r="M290" s="46"/>
      <c r="AA290" s="36"/>
      <c r="AB290" s="36"/>
      <c r="AC290" s="36"/>
      <c r="AD290" s="36"/>
    </row>
    <row r="291" spans="12:30" ht="12.75">
      <c r="L291" s="46"/>
      <c r="M291" s="46"/>
      <c r="AA291" s="36"/>
      <c r="AB291" s="36"/>
      <c r="AC291" s="36"/>
      <c r="AD291" s="36"/>
    </row>
    <row r="292" spans="12:30" ht="12.75">
      <c r="L292" s="46"/>
      <c r="M292" s="46"/>
      <c r="AA292" s="36"/>
      <c r="AB292" s="36"/>
      <c r="AC292" s="36"/>
      <c r="AD292" s="36"/>
    </row>
    <row r="293" spans="12:30" ht="12.75">
      <c r="L293" s="46"/>
      <c r="M293" s="46"/>
      <c r="AA293" s="36"/>
      <c r="AB293" s="36"/>
      <c r="AC293" s="36"/>
      <c r="AD293" s="36"/>
    </row>
    <row r="294" spans="12:30" ht="12.75">
      <c r="L294" s="46"/>
      <c r="M294" s="46"/>
      <c r="AA294" s="36"/>
      <c r="AB294" s="36"/>
      <c r="AC294" s="36"/>
      <c r="AD294" s="36"/>
    </row>
    <row r="295" spans="12:30" ht="12.75">
      <c r="L295" s="46"/>
      <c r="M295" s="46"/>
      <c r="AA295" s="36"/>
      <c r="AB295" s="36"/>
      <c r="AC295" s="36"/>
      <c r="AD295" s="36"/>
    </row>
    <row r="296" spans="12:30" ht="12.75">
      <c r="L296" s="46"/>
      <c r="M296" s="46"/>
      <c r="AA296" s="36"/>
      <c r="AB296" s="36"/>
      <c r="AC296" s="36"/>
      <c r="AD296" s="36"/>
    </row>
    <row r="297" spans="12:30" ht="12.75">
      <c r="L297" s="46"/>
      <c r="M297" s="46"/>
      <c r="AA297" s="36"/>
      <c r="AB297" s="36"/>
      <c r="AC297" s="36"/>
      <c r="AD297" s="36"/>
    </row>
    <row r="298" spans="12:30" ht="12.75">
      <c r="L298" s="46"/>
      <c r="M298" s="46"/>
      <c r="AA298" s="36"/>
      <c r="AB298" s="36"/>
      <c r="AC298" s="36"/>
      <c r="AD298" s="36"/>
    </row>
    <row r="299" spans="12:30" ht="12.75">
      <c r="L299" s="46"/>
      <c r="M299" s="46"/>
      <c r="AA299" s="36"/>
      <c r="AB299" s="36"/>
      <c r="AC299" s="36"/>
      <c r="AD299" s="36"/>
    </row>
    <row r="300" spans="12:30" ht="12.75">
      <c r="L300" s="46"/>
      <c r="M300" s="46"/>
      <c r="AA300" s="36"/>
      <c r="AB300" s="36"/>
      <c r="AC300" s="36"/>
      <c r="AD300" s="36"/>
    </row>
    <row r="301" spans="12:30" ht="12.75">
      <c r="L301" s="46"/>
      <c r="M301" s="46"/>
      <c r="AA301" s="36"/>
      <c r="AB301" s="36"/>
      <c r="AC301" s="36"/>
      <c r="AD301" s="36"/>
    </row>
    <row r="302" spans="12:30" ht="12.75">
      <c r="L302" s="46"/>
      <c r="M302" s="46"/>
      <c r="AA302" s="36"/>
      <c r="AB302" s="36"/>
      <c r="AC302" s="36"/>
      <c r="AD302" s="36"/>
    </row>
    <row r="303" spans="12:30" ht="12.75">
      <c r="L303" s="46"/>
      <c r="M303" s="46"/>
      <c r="AA303" s="36"/>
      <c r="AB303" s="36"/>
      <c r="AC303" s="36"/>
      <c r="AD303" s="36"/>
    </row>
    <row r="304" spans="12:30" ht="12.75">
      <c r="L304" s="46"/>
      <c r="M304" s="46"/>
      <c r="AA304" s="36"/>
      <c r="AB304" s="36"/>
      <c r="AC304" s="36"/>
      <c r="AD304" s="36"/>
    </row>
    <row r="305" spans="12:30" ht="12.75">
      <c r="L305" s="46"/>
      <c r="M305" s="46"/>
      <c r="AA305" s="36"/>
      <c r="AB305" s="36"/>
      <c r="AC305" s="36"/>
      <c r="AD305" s="36"/>
    </row>
    <row r="306" spans="12:30" ht="12.75">
      <c r="L306" s="46"/>
      <c r="M306" s="46"/>
      <c r="AA306" s="36"/>
      <c r="AB306" s="36"/>
      <c r="AC306" s="36"/>
      <c r="AD306" s="36"/>
    </row>
    <row r="307" spans="12:30" ht="12.75">
      <c r="L307" s="46"/>
      <c r="M307" s="46"/>
      <c r="AA307" s="36"/>
      <c r="AB307" s="36"/>
      <c r="AC307" s="36"/>
      <c r="AD307" s="36"/>
    </row>
    <row r="308" spans="12:30" ht="12.75">
      <c r="L308" s="46"/>
      <c r="M308" s="46"/>
      <c r="AA308" s="36"/>
      <c r="AB308" s="36"/>
      <c r="AC308" s="36"/>
      <c r="AD308" s="36"/>
    </row>
    <row r="309" spans="12:30" ht="12.75">
      <c r="L309" s="46"/>
      <c r="M309" s="46"/>
      <c r="AA309" s="36"/>
      <c r="AB309" s="36"/>
      <c r="AC309" s="36"/>
      <c r="AD309" s="36"/>
    </row>
    <row r="310" spans="12:30" ht="12.75">
      <c r="L310" s="46"/>
      <c r="M310" s="46"/>
      <c r="AA310" s="36"/>
      <c r="AB310" s="36"/>
      <c r="AC310" s="36"/>
      <c r="AD310" s="36"/>
    </row>
    <row r="311" spans="12:30" ht="12.75">
      <c r="L311" s="46"/>
      <c r="M311" s="46"/>
      <c r="AA311" s="36"/>
      <c r="AB311" s="36"/>
      <c r="AC311" s="36"/>
      <c r="AD311" s="36"/>
    </row>
    <row r="312" spans="12:30" ht="12.75">
      <c r="L312" s="46"/>
      <c r="M312" s="46"/>
      <c r="AA312" s="36"/>
      <c r="AB312" s="36"/>
      <c r="AC312" s="36"/>
      <c r="AD312" s="36"/>
    </row>
    <row r="313" spans="12:30" ht="12.75">
      <c r="L313" s="46"/>
      <c r="M313" s="46"/>
      <c r="AA313" s="36"/>
      <c r="AB313" s="36"/>
      <c r="AC313" s="36"/>
      <c r="AD313" s="36"/>
    </row>
    <row r="314" spans="12:30" ht="12.75">
      <c r="L314" s="46"/>
      <c r="M314" s="46"/>
      <c r="AA314" s="36"/>
      <c r="AB314" s="36"/>
      <c r="AC314" s="36"/>
      <c r="AD314" s="36"/>
    </row>
    <row r="315" spans="12:30" ht="12.75">
      <c r="L315" s="46"/>
      <c r="M315" s="46"/>
      <c r="AA315" s="36"/>
      <c r="AB315" s="36"/>
      <c r="AC315" s="36"/>
      <c r="AD315" s="36"/>
    </row>
    <row r="316" spans="12:30" ht="12.75">
      <c r="L316" s="46"/>
      <c r="M316" s="46"/>
      <c r="AA316" s="36"/>
      <c r="AB316" s="36"/>
      <c r="AC316" s="36"/>
      <c r="AD316" s="36"/>
    </row>
    <row r="317" spans="12:30" ht="12.75">
      <c r="L317" s="46"/>
      <c r="M317" s="46"/>
      <c r="AA317" s="36"/>
      <c r="AB317" s="36"/>
      <c r="AC317" s="36"/>
      <c r="AD317" s="36"/>
    </row>
    <row r="318" spans="12:30" ht="12.75">
      <c r="L318" s="46"/>
      <c r="M318" s="46"/>
      <c r="AA318" s="36"/>
      <c r="AB318" s="36"/>
      <c r="AC318" s="36"/>
      <c r="AD318" s="36"/>
    </row>
    <row r="319" spans="12:30" ht="12.75">
      <c r="L319" s="46"/>
      <c r="M319" s="46"/>
      <c r="AA319" s="36"/>
      <c r="AB319" s="36"/>
      <c r="AC319" s="36"/>
      <c r="AD319" s="36"/>
    </row>
    <row r="320" spans="12:30" ht="12.75">
      <c r="L320" s="46"/>
      <c r="M320" s="46"/>
      <c r="AA320" s="36"/>
      <c r="AB320" s="36"/>
      <c r="AC320" s="36"/>
      <c r="AD320" s="36"/>
    </row>
    <row r="321" spans="12:30" ht="12.75">
      <c r="L321" s="46"/>
      <c r="M321" s="46"/>
      <c r="AA321" s="36"/>
      <c r="AB321" s="36"/>
      <c r="AC321" s="36"/>
      <c r="AD321" s="36"/>
    </row>
    <row r="322" spans="12:30" ht="12.75">
      <c r="L322" s="46"/>
      <c r="M322" s="46"/>
      <c r="AA322" s="36"/>
      <c r="AB322" s="36"/>
      <c r="AC322" s="36"/>
      <c r="AD322" s="36"/>
    </row>
    <row r="323" spans="12:30" ht="12.75">
      <c r="L323" s="46"/>
      <c r="M323" s="46"/>
      <c r="AA323" s="36"/>
      <c r="AB323" s="36"/>
      <c r="AC323" s="36"/>
      <c r="AD323" s="36"/>
    </row>
    <row r="324" spans="12:30" ht="12.75">
      <c r="L324" s="46"/>
      <c r="M324" s="46"/>
      <c r="AA324" s="36"/>
      <c r="AB324" s="36"/>
      <c r="AC324" s="36"/>
      <c r="AD324" s="36"/>
    </row>
    <row r="325" spans="12:30" ht="12.75">
      <c r="L325" s="46"/>
      <c r="M325" s="46"/>
      <c r="AA325" s="36"/>
      <c r="AB325" s="36"/>
      <c r="AC325" s="36"/>
      <c r="AD325" s="36"/>
    </row>
    <row r="326" spans="12:30" ht="12.75">
      <c r="L326" s="46"/>
      <c r="M326" s="46"/>
      <c r="AA326" s="36"/>
      <c r="AB326" s="36"/>
      <c r="AC326" s="36"/>
      <c r="AD326" s="36"/>
    </row>
    <row r="327" spans="12:30" ht="12.75">
      <c r="L327" s="46"/>
      <c r="M327" s="46"/>
      <c r="AA327" s="36"/>
      <c r="AB327" s="36"/>
      <c r="AC327" s="36"/>
      <c r="AD327" s="36"/>
    </row>
    <row r="328" spans="12:30" ht="12.75">
      <c r="L328" s="46"/>
      <c r="M328" s="46"/>
      <c r="AA328" s="36"/>
      <c r="AB328" s="36"/>
      <c r="AC328" s="36"/>
      <c r="AD328" s="36"/>
    </row>
    <row r="329" spans="12:30" ht="12.75">
      <c r="L329" s="46"/>
      <c r="M329" s="46"/>
      <c r="AA329" s="36"/>
      <c r="AB329" s="36"/>
      <c r="AC329" s="36"/>
      <c r="AD329" s="36"/>
    </row>
    <row r="330" spans="12:30" ht="12.75">
      <c r="L330" s="46"/>
      <c r="M330" s="46"/>
      <c r="AA330" s="36"/>
      <c r="AB330" s="36"/>
      <c r="AC330" s="36"/>
      <c r="AD330" s="36"/>
    </row>
    <row r="331" spans="12:30" ht="12.75">
      <c r="L331" s="46"/>
      <c r="M331" s="46"/>
      <c r="AA331" s="36"/>
      <c r="AB331" s="36"/>
      <c r="AC331" s="36"/>
      <c r="AD331" s="36"/>
    </row>
    <row r="332" spans="12:30" ht="12.75">
      <c r="L332" s="46"/>
      <c r="M332" s="46"/>
      <c r="AA332" s="36"/>
      <c r="AB332" s="36"/>
      <c r="AC332" s="36"/>
      <c r="AD332" s="36"/>
    </row>
    <row r="333" spans="12:30" ht="12.75">
      <c r="L333" s="46"/>
      <c r="M333" s="46"/>
      <c r="AA333" s="36"/>
      <c r="AB333" s="36"/>
      <c r="AC333" s="36"/>
      <c r="AD333" s="36"/>
    </row>
    <row r="334" spans="12:30" ht="12.75">
      <c r="L334" s="46"/>
      <c r="M334" s="46"/>
      <c r="AA334" s="36"/>
      <c r="AB334" s="36"/>
      <c r="AC334" s="36"/>
      <c r="AD334" s="36"/>
    </row>
    <row r="335" spans="12:30" ht="12.75">
      <c r="L335" s="46"/>
      <c r="M335" s="46"/>
      <c r="AA335" s="36"/>
      <c r="AB335" s="36"/>
      <c r="AC335" s="36"/>
      <c r="AD335" s="36"/>
    </row>
    <row r="336" spans="12:30" ht="12.75">
      <c r="L336" s="46"/>
      <c r="M336" s="46"/>
      <c r="AA336" s="36"/>
      <c r="AB336" s="36"/>
      <c r="AC336" s="36"/>
      <c r="AD336" s="36"/>
    </row>
    <row r="337" spans="12:30" ht="12.75">
      <c r="L337" s="46"/>
      <c r="M337" s="46"/>
      <c r="AA337" s="36"/>
      <c r="AB337" s="36"/>
      <c r="AC337" s="36"/>
      <c r="AD337" s="36"/>
    </row>
    <row r="338" spans="12:30" ht="12.75">
      <c r="L338" s="46"/>
      <c r="M338" s="46"/>
      <c r="AA338" s="36"/>
      <c r="AB338" s="36"/>
      <c r="AC338" s="36"/>
      <c r="AD338" s="36"/>
    </row>
    <row r="339" spans="12:30" ht="12.75">
      <c r="L339" s="46"/>
      <c r="M339" s="46"/>
      <c r="AA339" s="36"/>
      <c r="AB339" s="36"/>
      <c r="AC339" s="36"/>
      <c r="AD339" s="36"/>
    </row>
    <row r="340" spans="12:30" ht="12.75">
      <c r="L340" s="46"/>
      <c r="M340" s="46"/>
      <c r="AA340" s="36"/>
      <c r="AB340" s="36"/>
      <c r="AC340" s="36"/>
      <c r="AD340" s="36"/>
    </row>
    <row r="341" spans="12:30" ht="12.75">
      <c r="L341" s="46"/>
      <c r="M341" s="46"/>
      <c r="AA341" s="36"/>
      <c r="AB341" s="36"/>
      <c r="AC341" s="36"/>
      <c r="AD341" s="36"/>
    </row>
    <row r="342" spans="12:30" ht="12.75">
      <c r="L342" s="46"/>
      <c r="M342" s="46"/>
      <c r="AA342" s="36"/>
      <c r="AB342" s="36"/>
      <c r="AC342" s="36"/>
      <c r="AD342" s="36"/>
    </row>
    <row r="343" spans="12:30" ht="12.75">
      <c r="L343" s="46"/>
      <c r="M343" s="46"/>
      <c r="AA343" s="36"/>
      <c r="AB343" s="36"/>
      <c r="AC343" s="36"/>
      <c r="AD343" s="36"/>
    </row>
    <row r="344" spans="12:30" ht="12.75">
      <c r="L344" s="46"/>
      <c r="M344" s="46"/>
      <c r="AA344" s="36"/>
      <c r="AB344" s="36"/>
      <c r="AC344" s="36"/>
      <c r="AD344" s="36"/>
    </row>
    <row r="345" spans="12:30" ht="12.75">
      <c r="L345" s="46"/>
      <c r="M345" s="46"/>
      <c r="AA345" s="36"/>
      <c r="AB345" s="36"/>
      <c r="AC345" s="36"/>
      <c r="AD345" s="36"/>
    </row>
    <row r="346" spans="12:30" ht="12.75">
      <c r="L346" s="46"/>
      <c r="M346" s="46"/>
      <c r="AA346" s="36"/>
      <c r="AB346" s="36"/>
      <c r="AC346" s="36"/>
      <c r="AD346" s="36"/>
    </row>
    <row r="347" spans="12:30" ht="12.75">
      <c r="L347" s="46"/>
      <c r="M347" s="46"/>
      <c r="AA347" s="36"/>
      <c r="AB347" s="36"/>
      <c r="AC347" s="36"/>
      <c r="AD347" s="36"/>
    </row>
    <row r="348" spans="12:30" ht="12.75">
      <c r="L348" s="46"/>
      <c r="M348" s="46"/>
      <c r="AA348" s="36"/>
      <c r="AB348" s="36"/>
      <c r="AC348" s="36"/>
      <c r="AD348" s="36"/>
    </row>
    <row r="349" spans="12:30" ht="12.75">
      <c r="L349" s="46"/>
      <c r="M349" s="46"/>
      <c r="AA349" s="36"/>
      <c r="AB349" s="36"/>
      <c r="AC349" s="36"/>
      <c r="AD349" s="36"/>
    </row>
    <row r="350" spans="12:30" ht="12.75">
      <c r="L350" s="46"/>
      <c r="M350" s="46"/>
      <c r="AA350" s="36"/>
      <c r="AB350" s="36"/>
      <c r="AC350" s="36"/>
      <c r="AD350" s="36"/>
    </row>
    <row r="351" spans="12:30" ht="12.75">
      <c r="L351" s="46"/>
      <c r="M351" s="46"/>
      <c r="AA351" s="36"/>
      <c r="AB351" s="36"/>
      <c r="AC351" s="36"/>
      <c r="AD351" s="36"/>
    </row>
    <row r="352" spans="12:30" ht="12.75">
      <c r="L352" s="46"/>
      <c r="M352" s="46"/>
      <c r="AA352" s="36"/>
      <c r="AB352" s="36"/>
      <c r="AC352" s="36"/>
      <c r="AD352" s="36"/>
    </row>
    <row r="353" spans="12:30" ht="12.75">
      <c r="L353" s="46"/>
      <c r="M353" s="46"/>
      <c r="AA353" s="36"/>
      <c r="AB353" s="36"/>
      <c r="AC353" s="36"/>
      <c r="AD353" s="36"/>
    </row>
    <row r="354" spans="12:30" ht="12.75">
      <c r="L354" s="46"/>
      <c r="M354" s="46"/>
      <c r="AA354" s="36"/>
      <c r="AB354" s="36"/>
      <c r="AC354" s="36"/>
      <c r="AD354" s="36"/>
    </row>
    <row r="355" spans="12:30" ht="12.75">
      <c r="L355" s="46"/>
      <c r="M355" s="46"/>
      <c r="AA355" s="36"/>
      <c r="AB355" s="36"/>
      <c r="AC355" s="36"/>
      <c r="AD355" s="36"/>
    </row>
    <row r="356" spans="12:30" ht="12.75">
      <c r="L356" s="46"/>
      <c r="M356" s="46"/>
      <c r="AA356" s="36"/>
      <c r="AB356" s="36"/>
      <c r="AC356" s="36"/>
      <c r="AD356" s="36"/>
    </row>
    <row r="357" spans="12:30" ht="12.75">
      <c r="L357" s="46"/>
      <c r="M357" s="46"/>
      <c r="AA357" s="36"/>
      <c r="AB357" s="36"/>
      <c r="AC357" s="36"/>
      <c r="AD357" s="36"/>
    </row>
    <row r="358" spans="12:30" ht="12.75">
      <c r="L358" s="46"/>
      <c r="M358" s="46"/>
      <c r="AA358" s="36"/>
      <c r="AB358" s="36"/>
      <c r="AC358" s="36"/>
      <c r="AD358" s="36"/>
    </row>
    <row r="359" spans="12:30" ht="12.75">
      <c r="L359" s="46"/>
      <c r="M359" s="46"/>
      <c r="AA359" s="36"/>
      <c r="AB359" s="36"/>
      <c r="AC359" s="36"/>
      <c r="AD359" s="36"/>
    </row>
    <row r="360" spans="12:30" ht="12.75">
      <c r="L360" s="46"/>
      <c r="M360" s="46"/>
      <c r="AA360" s="36"/>
      <c r="AB360" s="36"/>
      <c r="AC360" s="36"/>
      <c r="AD360" s="36"/>
    </row>
    <row r="361" spans="12:30" ht="12.75">
      <c r="L361" s="46"/>
      <c r="M361" s="46"/>
      <c r="AA361" s="36"/>
      <c r="AB361" s="36"/>
      <c r="AC361" s="36"/>
      <c r="AD361" s="36"/>
    </row>
    <row r="362" spans="12:30" ht="12.75">
      <c r="L362" s="46"/>
      <c r="M362" s="46"/>
      <c r="AA362" s="36"/>
      <c r="AB362" s="36"/>
      <c r="AC362" s="36"/>
      <c r="AD362" s="36"/>
    </row>
    <row r="363" spans="12:30" ht="12.75">
      <c r="L363" s="46"/>
      <c r="M363" s="46"/>
      <c r="AA363" s="36"/>
      <c r="AB363" s="36"/>
      <c r="AC363" s="36"/>
      <c r="AD363" s="36"/>
    </row>
    <row r="364" spans="12:30" ht="12.75">
      <c r="L364" s="46"/>
      <c r="M364" s="46"/>
      <c r="AA364" s="36"/>
      <c r="AB364" s="36"/>
      <c r="AC364" s="36"/>
      <c r="AD364" s="36"/>
    </row>
    <row r="365" spans="12:30" ht="12.75">
      <c r="L365" s="46"/>
      <c r="M365" s="46"/>
      <c r="AA365" s="36"/>
      <c r="AB365" s="36"/>
      <c r="AC365" s="36"/>
      <c r="AD365" s="36"/>
    </row>
    <row r="366" spans="12:30" ht="12.75">
      <c r="L366" s="46"/>
      <c r="M366" s="46"/>
      <c r="AA366" s="36"/>
      <c r="AB366" s="36"/>
      <c r="AC366" s="36"/>
      <c r="AD366" s="36"/>
    </row>
    <row r="367" spans="12:30" ht="12.75">
      <c r="L367" s="46"/>
      <c r="M367" s="46"/>
      <c r="AA367" s="36"/>
      <c r="AB367" s="36"/>
      <c r="AC367" s="36"/>
      <c r="AD367" s="36"/>
    </row>
    <row r="368" spans="12:30" ht="12.75">
      <c r="L368" s="46"/>
      <c r="M368" s="46"/>
      <c r="AA368" s="36"/>
      <c r="AB368" s="36"/>
      <c r="AC368" s="36"/>
      <c r="AD368" s="36"/>
    </row>
    <row r="369" spans="12:30" ht="12.75">
      <c r="L369" s="46"/>
      <c r="M369" s="46"/>
      <c r="AA369" s="36"/>
      <c r="AB369" s="36"/>
      <c r="AC369" s="36"/>
      <c r="AD369" s="36"/>
    </row>
    <row r="370" spans="12:30" ht="12.75">
      <c r="L370" s="46"/>
      <c r="M370" s="46"/>
      <c r="AA370" s="36"/>
      <c r="AB370" s="36"/>
      <c r="AC370" s="36"/>
      <c r="AD370" s="36"/>
    </row>
    <row r="371" spans="12:30" ht="12.75">
      <c r="L371" s="46"/>
      <c r="M371" s="46"/>
      <c r="AA371" s="36"/>
      <c r="AB371" s="36"/>
      <c r="AC371" s="36"/>
      <c r="AD371" s="36"/>
    </row>
    <row r="372" spans="12:30" ht="12.75">
      <c r="L372" s="46"/>
      <c r="M372" s="46"/>
      <c r="AA372" s="36"/>
      <c r="AB372" s="36"/>
      <c r="AC372" s="36"/>
      <c r="AD372" s="36"/>
    </row>
    <row r="373" spans="12:30" ht="12.75">
      <c r="L373" s="46"/>
      <c r="M373" s="46"/>
      <c r="AA373" s="36"/>
      <c r="AB373" s="36"/>
      <c r="AC373" s="36"/>
      <c r="AD373" s="36"/>
    </row>
    <row r="374" spans="12:30" ht="12.75">
      <c r="L374" s="46"/>
      <c r="M374" s="46"/>
      <c r="AA374" s="36"/>
      <c r="AB374" s="36"/>
      <c r="AC374" s="36"/>
      <c r="AD374" s="36"/>
    </row>
    <row r="375" spans="12:30" ht="12.75">
      <c r="L375" s="46"/>
      <c r="M375" s="46"/>
      <c r="AA375" s="36"/>
      <c r="AB375" s="36"/>
      <c r="AC375" s="36"/>
      <c r="AD375" s="36"/>
    </row>
    <row r="376" spans="12:30" ht="12.75">
      <c r="L376" s="46"/>
      <c r="M376" s="46"/>
      <c r="AA376" s="36"/>
      <c r="AB376" s="36"/>
      <c r="AC376" s="36"/>
      <c r="AD376" s="36"/>
    </row>
    <row r="377" spans="12:30" ht="12.75">
      <c r="L377" s="46"/>
      <c r="M377" s="46"/>
      <c r="AA377" s="36"/>
      <c r="AB377" s="36"/>
      <c r="AC377" s="36"/>
      <c r="AD377" s="36"/>
    </row>
    <row r="378" spans="12:30" ht="12.75">
      <c r="L378" s="46"/>
      <c r="M378" s="46"/>
      <c r="AA378" s="36"/>
      <c r="AB378" s="36"/>
      <c r="AC378" s="36"/>
      <c r="AD378" s="36"/>
    </row>
    <row r="379" spans="12:30" ht="12.75">
      <c r="L379" s="46"/>
      <c r="M379" s="46"/>
      <c r="AA379" s="36"/>
      <c r="AB379" s="36"/>
      <c r="AC379" s="36"/>
      <c r="AD379" s="36"/>
    </row>
    <row r="380" spans="12:30" ht="12.75">
      <c r="L380" s="46"/>
      <c r="M380" s="46"/>
      <c r="AA380" s="36"/>
      <c r="AB380" s="36"/>
      <c r="AC380" s="36"/>
      <c r="AD380" s="36"/>
    </row>
    <row r="381" spans="12:30" ht="12.75">
      <c r="L381" s="46"/>
      <c r="M381" s="46"/>
      <c r="AA381" s="36"/>
      <c r="AB381" s="36"/>
      <c r="AC381" s="36"/>
      <c r="AD381" s="36"/>
    </row>
    <row r="382" spans="12:30" ht="12.75">
      <c r="L382" s="46"/>
      <c r="M382" s="46"/>
      <c r="AA382" s="36"/>
      <c r="AB382" s="36"/>
      <c r="AC382" s="36"/>
      <c r="AD382" s="36"/>
    </row>
    <row r="383" spans="12:30" ht="12.75">
      <c r="L383" s="46"/>
      <c r="M383" s="46"/>
      <c r="AA383" s="36"/>
      <c r="AB383" s="36"/>
      <c r="AC383" s="36"/>
      <c r="AD383" s="36"/>
    </row>
    <row r="384" spans="12:30" ht="12.75">
      <c r="L384" s="46"/>
      <c r="M384" s="46"/>
      <c r="AA384" s="36"/>
      <c r="AB384" s="36"/>
      <c r="AC384" s="36"/>
      <c r="AD384" s="36"/>
    </row>
    <row r="385" spans="12:30" ht="12.75">
      <c r="L385" s="46"/>
      <c r="M385" s="46"/>
      <c r="AA385" s="36"/>
      <c r="AB385" s="36"/>
      <c r="AC385" s="36"/>
      <c r="AD385" s="36"/>
    </row>
    <row r="386" spans="12:30" ht="12.75">
      <c r="L386" s="46"/>
      <c r="M386" s="46"/>
      <c r="AA386" s="36"/>
      <c r="AB386" s="36"/>
      <c r="AC386" s="36"/>
      <c r="AD386" s="36"/>
    </row>
    <row r="387" spans="12:30" ht="12.75">
      <c r="L387" s="46"/>
      <c r="M387" s="46"/>
      <c r="AA387" s="36"/>
      <c r="AB387" s="36"/>
      <c r="AC387" s="36"/>
      <c r="AD387" s="36"/>
    </row>
    <row r="388" spans="12:30" ht="12.75">
      <c r="L388" s="46"/>
      <c r="M388" s="46"/>
      <c r="AA388" s="36"/>
      <c r="AB388" s="36"/>
      <c r="AC388" s="36"/>
      <c r="AD388" s="36"/>
    </row>
    <row r="389" spans="12:30" ht="12.75">
      <c r="L389" s="46"/>
      <c r="M389" s="46"/>
      <c r="AA389" s="36"/>
      <c r="AB389" s="36"/>
      <c r="AC389" s="36"/>
      <c r="AD389" s="36"/>
    </row>
    <row r="390" spans="12:30" ht="12.75">
      <c r="L390" s="46"/>
      <c r="M390" s="46"/>
      <c r="AA390" s="36"/>
      <c r="AB390" s="36"/>
      <c r="AC390" s="36"/>
      <c r="AD390" s="36"/>
    </row>
    <row r="391" spans="12:30" ht="12.75">
      <c r="L391" s="46"/>
      <c r="M391" s="46"/>
      <c r="AA391" s="36"/>
      <c r="AB391" s="36"/>
      <c r="AC391" s="36"/>
      <c r="AD391" s="36"/>
    </row>
    <row r="392" spans="12:30" ht="12.75">
      <c r="L392" s="46"/>
      <c r="M392" s="46"/>
      <c r="AA392" s="36"/>
      <c r="AB392" s="36"/>
      <c r="AC392" s="36"/>
      <c r="AD392" s="36"/>
    </row>
    <row r="393" spans="12:30" ht="12.75">
      <c r="L393" s="46"/>
      <c r="M393" s="46"/>
      <c r="AA393" s="36"/>
      <c r="AB393" s="36"/>
      <c r="AC393" s="36"/>
      <c r="AD393" s="36"/>
    </row>
    <row r="394" spans="12:30" ht="12.75">
      <c r="L394" s="46"/>
      <c r="M394" s="46"/>
      <c r="AA394" s="36"/>
      <c r="AB394" s="36"/>
      <c r="AC394" s="36"/>
      <c r="AD394" s="36"/>
    </row>
    <row r="395" spans="12:30" ht="12.75">
      <c r="L395" s="46"/>
      <c r="M395" s="46"/>
      <c r="AA395" s="36"/>
      <c r="AB395" s="36"/>
      <c r="AC395" s="36"/>
      <c r="AD395" s="36"/>
    </row>
    <row r="396" spans="12:30" ht="12.75">
      <c r="L396" s="46"/>
      <c r="M396" s="46"/>
      <c r="AA396" s="36"/>
      <c r="AB396" s="36"/>
      <c r="AC396" s="36"/>
      <c r="AD396" s="36"/>
    </row>
    <row r="397" spans="12:30" ht="12.75">
      <c r="L397" s="46"/>
      <c r="M397" s="46"/>
      <c r="AA397" s="36"/>
      <c r="AB397" s="36"/>
      <c r="AC397" s="36"/>
      <c r="AD397" s="36"/>
    </row>
    <row r="398" spans="12:30" ht="12.75">
      <c r="L398" s="46"/>
      <c r="M398" s="46"/>
      <c r="AA398" s="36"/>
      <c r="AB398" s="36"/>
      <c r="AC398" s="36"/>
      <c r="AD398" s="36"/>
    </row>
    <row r="399" spans="12:30" ht="12.75">
      <c r="L399" s="46"/>
      <c r="M399" s="46"/>
      <c r="AA399" s="36"/>
      <c r="AB399" s="36"/>
      <c r="AC399" s="36"/>
      <c r="AD399" s="36"/>
    </row>
    <row r="400" spans="12:30" ht="12.75">
      <c r="L400" s="46"/>
      <c r="M400" s="46"/>
      <c r="AA400" s="36"/>
      <c r="AB400" s="36"/>
      <c r="AC400" s="36"/>
      <c r="AD400" s="36"/>
    </row>
    <row r="401" spans="12:30" ht="12.75">
      <c r="L401" s="46"/>
      <c r="M401" s="46"/>
      <c r="AA401" s="36"/>
      <c r="AB401" s="36"/>
      <c r="AC401" s="36"/>
      <c r="AD401" s="36"/>
    </row>
    <row r="402" spans="12:30" ht="12.75">
      <c r="L402" s="46"/>
      <c r="M402" s="46"/>
      <c r="AA402" s="36"/>
      <c r="AB402" s="36"/>
      <c r="AC402" s="36"/>
      <c r="AD402" s="36"/>
    </row>
    <row r="403" spans="12:30" ht="12.75">
      <c r="L403" s="46"/>
      <c r="M403" s="46"/>
      <c r="AA403" s="36"/>
      <c r="AB403" s="36"/>
      <c r="AC403" s="36"/>
      <c r="AD403" s="36"/>
    </row>
    <row r="404" spans="12:30" ht="12.75">
      <c r="L404" s="46"/>
      <c r="M404" s="46"/>
      <c r="AA404" s="36"/>
      <c r="AB404" s="36"/>
      <c r="AC404" s="36"/>
      <c r="AD404" s="36"/>
    </row>
    <row r="405" spans="12:30" ht="12.75">
      <c r="L405" s="46"/>
      <c r="M405" s="46"/>
      <c r="AA405" s="36"/>
      <c r="AB405" s="36"/>
      <c r="AC405" s="36"/>
      <c r="AD405" s="36"/>
    </row>
    <row r="406" spans="12:30" ht="12.75">
      <c r="L406" s="46"/>
      <c r="M406" s="46"/>
      <c r="AA406" s="36"/>
      <c r="AB406" s="36"/>
      <c r="AC406" s="36"/>
      <c r="AD406" s="36"/>
    </row>
    <row r="407" spans="12:30" ht="12.75">
      <c r="L407" s="46"/>
      <c r="M407" s="46"/>
      <c r="AA407" s="36"/>
      <c r="AB407" s="36"/>
      <c r="AC407" s="36"/>
      <c r="AD407" s="36"/>
    </row>
    <row r="408" spans="12:30" ht="12.75">
      <c r="L408" s="46"/>
      <c r="M408" s="46"/>
      <c r="AA408" s="36"/>
      <c r="AB408" s="36"/>
      <c r="AC408" s="36"/>
      <c r="AD408" s="36"/>
    </row>
    <row r="409" spans="12:30" ht="12.75">
      <c r="L409" s="46"/>
      <c r="M409" s="46"/>
      <c r="AA409" s="36"/>
      <c r="AB409" s="36"/>
      <c r="AC409" s="36"/>
      <c r="AD409" s="36"/>
    </row>
    <row r="410" spans="12:30" ht="12.75">
      <c r="L410" s="46"/>
      <c r="M410" s="46"/>
      <c r="AA410" s="36"/>
      <c r="AB410" s="36"/>
      <c r="AC410" s="36"/>
      <c r="AD410" s="36"/>
    </row>
    <row r="411" spans="12:30" ht="12.75">
      <c r="L411" s="46"/>
      <c r="M411" s="46"/>
      <c r="AA411" s="36"/>
      <c r="AB411" s="36"/>
      <c r="AC411" s="36"/>
      <c r="AD411" s="36"/>
    </row>
    <row r="412" spans="12:30" ht="12.75">
      <c r="L412" s="46"/>
      <c r="M412" s="46"/>
      <c r="AA412" s="36"/>
      <c r="AB412" s="36"/>
      <c r="AC412" s="36"/>
      <c r="AD412" s="36"/>
    </row>
    <row r="413" spans="12:30" ht="12.75">
      <c r="L413" s="46"/>
      <c r="M413" s="46"/>
      <c r="AA413" s="36"/>
      <c r="AB413" s="36"/>
      <c r="AC413" s="36"/>
      <c r="AD413" s="36"/>
    </row>
    <row r="414" spans="12:30" ht="12.75">
      <c r="L414" s="46"/>
      <c r="M414" s="46"/>
      <c r="AA414" s="36"/>
      <c r="AB414" s="36"/>
      <c r="AC414" s="36"/>
      <c r="AD414" s="36"/>
    </row>
    <row r="415" spans="12:30" ht="12.75">
      <c r="L415" s="46"/>
      <c r="M415" s="46"/>
      <c r="AA415" s="36"/>
      <c r="AB415" s="36"/>
      <c r="AC415" s="36"/>
      <c r="AD415" s="36"/>
    </row>
    <row r="416" spans="12:30" ht="12.75">
      <c r="L416" s="46"/>
      <c r="M416" s="46"/>
      <c r="AA416" s="36"/>
      <c r="AB416" s="36"/>
      <c r="AC416" s="36"/>
      <c r="AD416" s="36"/>
    </row>
    <row r="417" spans="12:30" ht="12.75">
      <c r="L417" s="46"/>
      <c r="M417" s="46"/>
      <c r="AA417" s="36"/>
      <c r="AB417" s="36"/>
      <c r="AC417" s="36"/>
      <c r="AD417" s="36"/>
    </row>
    <row r="418" spans="12:30" ht="12.75">
      <c r="L418" s="46"/>
      <c r="M418" s="46"/>
      <c r="AA418" s="36"/>
      <c r="AB418" s="36"/>
      <c r="AC418" s="36"/>
      <c r="AD418" s="36"/>
    </row>
    <row r="419" spans="12:30" ht="12.75">
      <c r="L419" s="46"/>
      <c r="M419" s="46"/>
      <c r="AA419" s="36"/>
      <c r="AB419" s="36"/>
      <c r="AC419" s="36"/>
      <c r="AD419" s="36"/>
    </row>
    <row r="420" spans="12:30" ht="12.75">
      <c r="L420" s="46"/>
      <c r="M420" s="46"/>
      <c r="AA420" s="36"/>
      <c r="AB420" s="36"/>
      <c r="AC420" s="36"/>
      <c r="AD420" s="36"/>
    </row>
    <row r="421" spans="12:30" ht="12.75">
      <c r="L421" s="46"/>
      <c r="M421" s="46"/>
      <c r="AA421" s="36"/>
      <c r="AB421" s="36"/>
      <c r="AC421" s="36"/>
      <c r="AD421" s="36"/>
    </row>
    <row r="422" spans="12:30" ht="12.75">
      <c r="L422" s="46"/>
      <c r="M422" s="46"/>
      <c r="AA422" s="36"/>
      <c r="AB422" s="36"/>
      <c r="AC422" s="36"/>
      <c r="AD422" s="36"/>
    </row>
    <row r="423" spans="12:30" ht="12.75">
      <c r="L423" s="46"/>
      <c r="M423" s="46"/>
      <c r="AA423" s="36"/>
      <c r="AB423" s="36"/>
      <c r="AC423" s="36"/>
      <c r="AD423" s="36"/>
    </row>
    <row r="424" spans="12:30" ht="12.75">
      <c r="L424" s="46"/>
      <c r="M424" s="46"/>
      <c r="AA424" s="36"/>
      <c r="AB424" s="36"/>
      <c r="AC424" s="36"/>
      <c r="AD424" s="36"/>
    </row>
    <row r="425" spans="12:30" ht="12.75">
      <c r="L425" s="46"/>
      <c r="M425" s="46"/>
      <c r="AA425" s="36"/>
      <c r="AB425" s="36"/>
      <c r="AC425" s="36"/>
      <c r="AD425" s="36"/>
    </row>
    <row r="426" spans="12:30" ht="12.75">
      <c r="L426" s="46"/>
      <c r="M426" s="46"/>
      <c r="AA426" s="36"/>
      <c r="AB426" s="36"/>
      <c r="AC426" s="36"/>
      <c r="AD426" s="36"/>
    </row>
    <row r="427" spans="12:30" ht="12.75">
      <c r="L427" s="46"/>
      <c r="M427" s="46"/>
      <c r="AA427" s="36"/>
      <c r="AB427" s="36"/>
      <c r="AC427" s="36"/>
      <c r="AD427" s="36"/>
    </row>
    <row r="428" spans="12:30" ht="12.75">
      <c r="L428" s="46"/>
      <c r="M428" s="46"/>
      <c r="AA428" s="36"/>
      <c r="AB428" s="36"/>
      <c r="AC428" s="36"/>
      <c r="AD428" s="36"/>
    </row>
    <row r="429" spans="12:30" ht="12.75">
      <c r="L429" s="46"/>
      <c r="M429" s="46"/>
      <c r="AA429" s="36"/>
      <c r="AB429" s="36"/>
      <c r="AC429" s="36"/>
      <c r="AD429" s="36"/>
    </row>
    <row r="430" spans="12:30" ht="12.75">
      <c r="L430" s="46"/>
      <c r="M430" s="46"/>
      <c r="AA430" s="36"/>
      <c r="AB430" s="36"/>
      <c r="AC430" s="36"/>
      <c r="AD430" s="36"/>
    </row>
    <row r="431" spans="12:30" ht="12.75">
      <c r="L431" s="46"/>
      <c r="M431" s="46"/>
      <c r="AA431" s="36"/>
      <c r="AB431" s="36"/>
      <c r="AC431" s="36"/>
      <c r="AD431" s="36"/>
    </row>
    <row r="432" spans="12:30" ht="12.75">
      <c r="L432" s="46"/>
      <c r="M432" s="46"/>
      <c r="AA432" s="36"/>
      <c r="AB432" s="36"/>
      <c r="AC432" s="36"/>
      <c r="AD432" s="36"/>
    </row>
    <row r="433" spans="12:30" ht="12.75">
      <c r="L433" s="46"/>
      <c r="M433" s="46"/>
      <c r="AA433" s="36"/>
      <c r="AB433" s="36"/>
      <c r="AC433" s="36"/>
      <c r="AD433" s="36"/>
    </row>
    <row r="434" spans="12:30" ht="12.75">
      <c r="L434" s="46"/>
      <c r="M434" s="46"/>
      <c r="AA434" s="36"/>
      <c r="AB434" s="36"/>
      <c r="AC434" s="36"/>
      <c r="AD434" s="36"/>
    </row>
    <row r="435" spans="12:30" ht="12.75">
      <c r="L435" s="46"/>
      <c r="M435" s="46"/>
      <c r="AA435" s="36"/>
      <c r="AB435" s="36"/>
      <c r="AC435" s="36"/>
      <c r="AD435" s="36"/>
    </row>
    <row r="436" spans="12:30" ht="12.75">
      <c r="L436" s="46"/>
      <c r="M436" s="46"/>
      <c r="AA436" s="36"/>
      <c r="AB436" s="36"/>
      <c r="AC436" s="36"/>
      <c r="AD436" s="36"/>
    </row>
    <row r="437" spans="12:30" ht="12.75">
      <c r="L437" s="46"/>
      <c r="M437" s="46"/>
      <c r="AA437" s="36"/>
      <c r="AB437" s="36"/>
      <c r="AC437" s="36"/>
      <c r="AD437" s="36"/>
    </row>
    <row r="438" spans="12:30" ht="12.75">
      <c r="L438" s="46"/>
      <c r="M438" s="46"/>
      <c r="AA438" s="36"/>
      <c r="AB438" s="36"/>
      <c r="AC438" s="36"/>
      <c r="AD438" s="36"/>
    </row>
    <row r="439" spans="12:30" ht="12.75">
      <c r="L439" s="46"/>
      <c r="M439" s="46"/>
      <c r="AA439" s="36"/>
      <c r="AB439" s="36"/>
      <c r="AC439" s="36"/>
      <c r="AD439" s="36"/>
    </row>
    <row r="440" spans="12:30" ht="12.75">
      <c r="L440" s="46"/>
      <c r="M440" s="46"/>
      <c r="AA440" s="36"/>
      <c r="AB440" s="36"/>
      <c r="AC440" s="36"/>
      <c r="AD440" s="36"/>
    </row>
    <row r="441" spans="12:30" ht="12.75">
      <c r="L441" s="46"/>
      <c r="M441" s="46"/>
      <c r="AA441" s="36"/>
      <c r="AB441" s="36"/>
      <c r="AC441" s="36"/>
      <c r="AD441" s="36"/>
    </row>
    <row r="442" spans="12:30" ht="12.75">
      <c r="L442" s="46"/>
      <c r="M442" s="46"/>
      <c r="AA442" s="36"/>
      <c r="AB442" s="36"/>
      <c r="AC442" s="36"/>
      <c r="AD442" s="36"/>
    </row>
    <row r="443" spans="12:30" ht="12.75">
      <c r="L443" s="46"/>
      <c r="M443" s="46"/>
      <c r="AA443" s="36"/>
      <c r="AB443" s="36"/>
      <c r="AC443" s="36"/>
      <c r="AD443" s="36"/>
    </row>
    <row r="444" spans="12:30" ht="12.75">
      <c r="L444" s="46"/>
      <c r="M444" s="46"/>
      <c r="AA444" s="36"/>
      <c r="AB444" s="36"/>
      <c r="AC444" s="36"/>
      <c r="AD444" s="36"/>
    </row>
    <row r="445" spans="12:30" ht="12.75">
      <c r="L445" s="46"/>
      <c r="M445" s="46"/>
      <c r="AA445" s="36"/>
      <c r="AB445" s="36"/>
      <c r="AC445" s="36"/>
      <c r="AD445" s="36"/>
    </row>
    <row r="446" spans="12:30" ht="12.75">
      <c r="L446" s="46"/>
      <c r="M446" s="46"/>
      <c r="AA446" s="36"/>
      <c r="AB446" s="36"/>
      <c r="AC446" s="36"/>
      <c r="AD446" s="36"/>
    </row>
    <row r="447" spans="12:30" ht="12.75">
      <c r="L447" s="46"/>
      <c r="M447" s="46"/>
      <c r="AA447" s="36"/>
      <c r="AB447" s="36"/>
      <c r="AC447" s="36"/>
      <c r="AD447" s="36"/>
    </row>
    <row r="448" spans="12:30" ht="12.75">
      <c r="L448" s="46"/>
      <c r="M448" s="46"/>
      <c r="AA448" s="36"/>
      <c r="AB448" s="36"/>
      <c r="AC448" s="36"/>
      <c r="AD448" s="36"/>
    </row>
    <row r="449" spans="12:30" ht="12.75">
      <c r="L449" s="46"/>
      <c r="M449" s="46"/>
      <c r="AA449" s="36"/>
      <c r="AB449" s="36"/>
      <c r="AC449" s="36"/>
      <c r="AD449" s="36"/>
    </row>
    <row r="450" spans="12:30" ht="12.75">
      <c r="L450" s="46"/>
      <c r="M450" s="46"/>
      <c r="AA450" s="36"/>
      <c r="AB450" s="36"/>
      <c r="AC450" s="36"/>
      <c r="AD450" s="36"/>
    </row>
    <row r="451" spans="12:30" ht="12.75">
      <c r="L451" s="46"/>
      <c r="M451" s="46"/>
      <c r="AA451" s="36"/>
      <c r="AB451" s="36"/>
      <c r="AC451" s="36"/>
      <c r="AD451" s="36"/>
    </row>
    <row r="452" spans="12:30" ht="12.75">
      <c r="L452" s="46"/>
      <c r="M452" s="46"/>
      <c r="AA452" s="36"/>
      <c r="AB452" s="36"/>
      <c r="AC452" s="36"/>
      <c r="AD452" s="36"/>
    </row>
    <row r="453" spans="12:30" ht="12.75">
      <c r="L453" s="46"/>
      <c r="M453" s="46"/>
      <c r="AA453" s="36"/>
      <c r="AB453" s="36"/>
      <c r="AC453" s="36"/>
      <c r="AD453" s="36"/>
    </row>
    <row r="454" spans="12:30" ht="12.75">
      <c r="L454" s="46"/>
      <c r="M454" s="46"/>
      <c r="AA454" s="36"/>
      <c r="AB454" s="36"/>
      <c r="AC454" s="36"/>
      <c r="AD454" s="36"/>
    </row>
    <row r="455" spans="12:30" ht="12.75">
      <c r="L455" s="46"/>
      <c r="M455" s="46"/>
      <c r="AA455" s="36"/>
      <c r="AB455" s="36"/>
      <c r="AC455" s="36"/>
      <c r="AD455" s="36"/>
    </row>
    <row r="456" spans="12:30" ht="12.75">
      <c r="L456" s="46"/>
      <c r="M456" s="46"/>
      <c r="AA456" s="36"/>
      <c r="AB456" s="36"/>
      <c r="AC456" s="36"/>
      <c r="AD456" s="36"/>
    </row>
    <row r="457" spans="12:30" ht="12.75">
      <c r="L457" s="46"/>
      <c r="M457" s="46"/>
      <c r="AA457" s="36"/>
      <c r="AB457" s="36"/>
      <c r="AC457" s="36"/>
      <c r="AD457" s="36"/>
    </row>
    <row r="458" spans="12:30" ht="12.75">
      <c r="L458" s="46"/>
      <c r="M458" s="46"/>
      <c r="AA458" s="36"/>
      <c r="AB458" s="36"/>
      <c r="AC458" s="36"/>
      <c r="AD458" s="36"/>
    </row>
    <row r="459" spans="12:30" ht="12.75">
      <c r="L459" s="46"/>
      <c r="M459" s="46"/>
      <c r="AA459" s="36"/>
      <c r="AB459" s="36"/>
      <c r="AC459" s="36"/>
      <c r="AD459" s="36"/>
    </row>
    <row r="460" spans="12:30" ht="12.75">
      <c r="L460" s="46"/>
      <c r="M460" s="46"/>
      <c r="AA460" s="36"/>
      <c r="AB460" s="36"/>
      <c r="AC460" s="36"/>
      <c r="AD460" s="36"/>
    </row>
    <row r="461" spans="12:30" ht="12.75">
      <c r="L461" s="46"/>
      <c r="M461" s="46"/>
      <c r="AA461" s="36"/>
      <c r="AB461" s="36"/>
      <c r="AC461" s="36"/>
      <c r="AD461" s="36"/>
    </row>
    <row r="462" spans="12:30" ht="12.75">
      <c r="L462" s="46"/>
      <c r="M462" s="46"/>
      <c r="AA462" s="36"/>
      <c r="AB462" s="36"/>
      <c r="AC462" s="36"/>
      <c r="AD462" s="36"/>
    </row>
    <row r="463" spans="12:30" ht="12.75">
      <c r="L463" s="46"/>
      <c r="M463" s="46"/>
      <c r="AA463" s="36"/>
      <c r="AB463" s="36"/>
      <c r="AC463" s="36"/>
      <c r="AD463" s="36"/>
    </row>
    <row r="464" spans="12:30" ht="12.75">
      <c r="L464" s="46"/>
      <c r="M464" s="46"/>
      <c r="AA464" s="36"/>
      <c r="AB464" s="36"/>
      <c r="AC464" s="36"/>
      <c r="AD464" s="36"/>
    </row>
    <row r="465" spans="12:30" ht="12.75">
      <c r="L465" s="46"/>
      <c r="M465" s="46"/>
      <c r="AA465" s="36"/>
      <c r="AB465" s="36"/>
      <c r="AC465" s="36"/>
      <c r="AD465" s="36"/>
    </row>
    <row r="466" spans="12:30" ht="12.75">
      <c r="L466" s="46"/>
      <c r="M466" s="46"/>
      <c r="AA466" s="36"/>
      <c r="AB466" s="36"/>
      <c r="AC466" s="36"/>
      <c r="AD466" s="36"/>
    </row>
    <row r="467" spans="12:30" ht="12.75">
      <c r="L467" s="46"/>
      <c r="M467" s="46"/>
      <c r="AA467" s="36"/>
      <c r="AB467" s="36"/>
      <c r="AC467" s="36"/>
      <c r="AD467" s="36"/>
    </row>
    <row r="468" spans="12:30" ht="12.75">
      <c r="L468" s="46"/>
      <c r="M468" s="46"/>
      <c r="AA468" s="36"/>
      <c r="AB468" s="36"/>
      <c r="AC468" s="36"/>
      <c r="AD468" s="36"/>
    </row>
    <row r="469" spans="12:30" ht="12.75">
      <c r="L469" s="46"/>
      <c r="M469" s="46"/>
      <c r="AA469" s="36"/>
      <c r="AB469" s="36"/>
      <c r="AC469" s="36"/>
      <c r="AD469" s="36"/>
    </row>
    <row r="470" spans="12:30" ht="12.75">
      <c r="L470" s="46"/>
      <c r="M470" s="46"/>
      <c r="AA470" s="36"/>
      <c r="AB470" s="36"/>
      <c r="AC470" s="36"/>
      <c r="AD470" s="36"/>
    </row>
    <row r="471" spans="12:30" ht="12.75">
      <c r="L471" s="46"/>
      <c r="M471" s="46"/>
      <c r="AA471" s="36"/>
      <c r="AB471" s="36"/>
      <c r="AC471" s="36"/>
      <c r="AD471" s="36"/>
    </row>
    <row r="472" spans="12:30" ht="12.75">
      <c r="L472" s="46"/>
      <c r="M472" s="46"/>
      <c r="AA472" s="36"/>
      <c r="AB472" s="36"/>
      <c r="AC472" s="36"/>
      <c r="AD472" s="36"/>
    </row>
    <row r="473" spans="12:30" ht="12.75">
      <c r="L473" s="46"/>
      <c r="M473" s="46"/>
      <c r="AA473" s="36"/>
      <c r="AB473" s="36"/>
      <c r="AC473" s="36"/>
      <c r="AD473" s="36"/>
    </row>
    <row r="474" spans="12:30" ht="12.75">
      <c r="L474" s="46"/>
      <c r="M474" s="46"/>
      <c r="AA474" s="36"/>
      <c r="AB474" s="36"/>
      <c r="AC474" s="36"/>
      <c r="AD474" s="36"/>
    </row>
    <row r="475" spans="12:30" ht="12.75">
      <c r="L475" s="46"/>
      <c r="M475" s="46"/>
      <c r="AA475" s="36"/>
      <c r="AB475" s="36"/>
      <c r="AC475" s="36"/>
      <c r="AD475" s="36"/>
    </row>
    <row r="476" spans="12:30" ht="12.75">
      <c r="L476" s="46"/>
      <c r="M476" s="46"/>
      <c r="AA476" s="36"/>
      <c r="AB476" s="36"/>
      <c r="AC476" s="36"/>
      <c r="AD476" s="36"/>
    </row>
    <row r="477" spans="12:30" ht="12.75">
      <c r="L477" s="46"/>
      <c r="M477" s="46"/>
      <c r="AA477" s="36"/>
      <c r="AB477" s="36"/>
      <c r="AC477" s="36"/>
      <c r="AD477" s="36"/>
    </row>
    <row r="478" spans="12:30" ht="12.75">
      <c r="L478" s="46"/>
      <c r="M478" s="46"/>
      <c r="AA478" s="36"/>
      <c r="AB478" s="36"/>
      <c r="AC478" s="36"/>
      <c r="AD478" s="36"/>
    </row>
    <row r="479" spans="12:30" ht="12.75">
      <c r="L479" s="46"/>
      <c r="M479" s="46"/>
      <c r="AA479" s="36"/>
      <c r="AB479" s="36"/>
      <c r="AC479" s="36"/>
      <c r="AD479" s="36"/>
    </row>
    <row r="480" spans="12:30" ht="12.75">
      <c r="L480" s="46"/>
      <c r="M480" s="46"/>
      <c r="AA480" s="36"/>
      <c r="AB480" s="36"/>
      <c r="AC480" s="36"/>
      <c r="AD480" s="36"/>
    </row>
    <row r="481" spans="12:30" ht="12.75">
      <c r="L481" s="46"/>
      <c r="M481" s="46"/>
      <c r="AA481" s="36"/>
      <c r="AB481" s="36"/>
      <c r="AC481" s="36"/>
      <c r="AD481" s="36"/>
    </row>
    <row r="482" spans="12:30" ht="12.75">
      <c r="L482" s="46"/>
      <c r="M482" s="46"/>
      <c r="AA482" s="36"/>
      <c r="AB482" s="36"/>
      <c r="AC482" s="36"/>
      <c r="AD482" s="36"/>
    </row>
    <row r="483" spans="12:30" ht="12.75">
      <c r="L483" s="46"/>
      <c r="M483" s="46"/>
      <c r="AA483" s="36"/>
      <c r="AB483" s="36"/>
      <c r="AC483" s="36"/>
      <c r="AD483" s="36"/>
    </row>
    <row r="484" spans="12:30" ht="12.75">
      <c r="L484" s="46"/>
      <c r="M484" s="46"/>
      <c r="AA484" s="36"/>
      <c r="AB484" s="36"/>
      <c r="AC484" s="36"/>
      <c r="AD484" s="36"/>
    </row>
    <row r="485" spans="12:30" ht="12.75">
      <c r="L485" s="46"/>
      <c r="M485" s="46"/>
      <c r="AA485" s="36"/>
      <c r="AB485" s="36"/>
      <c r="AC485" s="36"/>
      <c r="AD485" s="36"/>
    </row>
    <row r="486" spans="12:30" ht="12.75">
      <c r="L486" s="46"/>
      <c r="M486" s="46"/>
      <c r="AA486" s="36"/>
      <c r="AB486" s="36"/>
      <c r="AC486" s="36"/>
      <c r="AD486" s="36"/>
    </row>
    <row r="487" spans="12:30" ht="12.75">
      <c r="L487" s="46"/>
      <c r="M487" s="46"/>
      <c r="AA487" s="36"/>
      <c r="AB487" s="36"/>
      <c r="AC487" s="36"/>
      <c r="AD487" s="36"/>
    </row>
    <row r="488" spans="12:30" ht="12.75">
      <c r="L488" s="46"/>
      <c r="M488" s="46"/>
      <c r="AA488" s="36"/>
      <c r="AB488" s="36"/>
      <c r="AC488" s="36"/>
      <c r="AD488" s="36"/>
    </row>
    <row r="489" spans="12:30" ht="12.75">
      <c r="L489" s="46"/>
      <c r="M489" s="46"/>
      <c r="AA489" s="36"/>
      <c r="AB489" s="36"/>
      <c r="AC489" s="36"/>
      <c r="AD489" s="36"/>
    </row>
    <row r="490" spans="12:30" ht="12.75">
      <c r="L490" s="46"/>
      <c r="M490" s="46"/>
      <c r="AA490" s="36"/>
      <c r="AB490" s="36"/>
      <c r="AC490" s="36"/>
      <c r="AD490" s="36"/>
    </row>
    <row r="491" spans="12:30" ht="12.75">
      <c r="L491" s="46"/>
      <c r="M491" s="46"/>
      <c r="AA491" s="36"/>
      <c r="AB491" s="36"/>
      <c r="AC491" s="36"/>
      <c r="AD491" s="36"/>
    </row>
    <row r="492" spans="12:30" ht="12.75">
      <c r="L492" s="46"/>
      <c r="M492" s="46"/>
      <c r="AA492" s="36"/>
      <c r="AB492" s="36"/>
      <c r="AC492" s="36"/>
      <c r="AD492" s="36"/>
    </row>
    <row r="493" spans="12:30" ht="12.75">
      <c r="L493" s="46"/>
      <c r="M493" s="46"/>
      <c r="AA493" s="36"/>
      <c r="AB493" s="36"/>
      <c r="AC493" s="36"/>
      <c r="AD493" s="36"/>
    </row>
    <row r="494" spans="12:30" ht="12.75">
      <c r="L494" s="46"/>
      <c r="M494" s="46"/>
      <c r="AA494" s="36"/>
      <c r="AB494" s="36"/>
      <c r="AC494" s="36"/>
      <c r="AD494" s="36"/>
    </row>
    <row r="495" spans="12:30" ht="12.75">
      <c r="L495" s="46"/>
      <c r="M495" s="46"/>
      <c r="AA495" s="36"/>
      <c r="AB495" s="36"/>
      <c r="AC495" s="36"/>
      <c r="AD495" s="36"/>
    </row>
    <row r="496" spans="12:30" ht="12.75">
      <c r="L496" s="46"/>
      <c r="M496" s="46"/>
      <c r="AA496" s="36"/>
      <c r="AB496" s="36"/>
      <c r="AC496" s="36"/>
      <c r="AD496" s="36"/>
    </row>
    <row r="497" spans="12:30" ht="12.75">
      <c r="L497" s="46"/>
      <c r="M497" s="46"/>
      <c r="AA497" s="36"/>
      <c r="AB497" s="36"/>
      <c r="AC497" s="36"/>
      <c r="AD497" s="36"/>
    </row>
    <row r="498" spans="12:30" ht="12.75">
      <c r="L498" s="46"/>
      <c r="M498" s="46"/>
      <c r="AA498" s="36"/>
      <c r="AB498" s="36"/>
      <c r="AC498" s="36"/>
      <c r="AD498" s="36"/>
    </row>
    <row r="499" spans="12:30" ht="12.75">
      <c r="L499" s="46"/>
      <c r="M499" s="46"/>
      <c r="AA499" s="36"/>
      <c r="AB499" s="36"/>
      <c r="AC499" s="36"/>
      <c r="AD499" s="36"/>
    </row>
    <row r="500" spans="12:30" ht="12.75">
      <c r="L500" s="46"/>
      <c r="M500" s="46"/>
      <c r="AA500" s="36"/>
      <c r="AB500" s="36"/>
      <c r="AC500" s="36"/>
      <c r="AD500" s="36"/>
    </row>
    <row r="501" spans="12:30" ht="12.75">
      <c r="L501" s="46"/>
      <c r="M501" s="46"/>
      <c r="AA501" s="36"/>
      <c r="AB501" s="36"/>
      <c r="AC501" s="36"/>
      <c r="AD501" s="36"/>
    </row>
    <row r="502" spans="12:30" ht="12.75">
      <c r="L502" s="46"/>
      <c r="M502" s="46"/>
      <c r="AA502" s="36"/>
      <c r="AB502" s="36"/>
      <c r="AC502" s="36"/>
      <c r="AD502" s="36"/>
    </row>
    <row r="503" spans="12:30" ht="12.75">
      <c r="L503" s="46"/>
      <c r="M503" s="46"/>
      <c r="AA503" s="36"/>
      <c r="AB503" s="36"/>
      <c r="AC503" s="36"/>
      <c r="AD503" s="36"/>
    </row>
    <row r="504" spans="12:30" ht="12.75">
      <c r="L504" s="46"/>
      <c r="M504" s="46"/>
      <c r="AA504" s="36"/>
      <c r="AB504" s="36"/>
      <c r="AC504" s="36"/>
      <c r="AD504" s="36"/>
    </row>
    <row r="505" spans="12:30" ht="12.75">
      <c r="L505" s="46"/>
      <c r="M505" s="46"/>
      <c r="AA505" s="36"/>
      <c r="AB505" s="36"/>
      <c r="AC505" s="36"/>
      <c r="AD505" s="36"/>
    </row>
    <row r="506" spans="12:30" ht="12.75">
      <c r="L506" s="46"/>
      <c r="M506" s="46"/>
      <c r="AA506" s="36"/>
      <c r="AB506" s="36"/>
      <c r="AC506" s="36"/>
      <c r="AD506" s="36"/>
    </row>
    <row r="507" spans="12:30" ht="12.75">
      <c r="L507" s="46"/>
      <c r="M507" s="46"/>
      <c r="AA507" s="36"/>
      <c r="AB507" s="36"/>
      <c r="AC507" s="36"/>
      <c r="AD507" s="36"/>
    </row>
    <row r="508" spans="12:30" ht="12.75">
      <c r="L508" s="46"/>
      <c r="M508" s="46"/>
      <c r="AA508" s="36"/>
      <c r="AB508" s="36"/>
      <c r="AC508" s="36"/>
      <c r="AD508" s="36"/>
    </row>
    <row r="509" spans="12:30" ht="12.75">
      <c r="L509" s="46"/>
      <c r="M509" s="46"/>
      <c r="AA509" s="36"/>
      <c r="AB509" s="36"/>
      <c r="AC509" s="36"/>
      <c r="AD509" s="36"/>
    </row>
    <row r="510" spans="12:30" ht="12.75">
      <c r="L510" s="46"/>
      <c r="M510" s="46"/>
      <c r="AA510" s="36"/>
      <c r="AB510" s="36"/>
      <c r="AC510" s="36"/>
      <c r="AD510" s="36"/>
    </row>
    <row r="511" spans="12:30" ht="12.75">
      <c r="L511" s="46"/>
      <c r="M511" s="46"/>
      <c r="AA511" s="36"/>
      <c r="AB511" s="36"/>
      <c r="AC511" s="36"/>
      <c r="AD511" s="36"/>
    </row>
    <row r="512" spans="12:30" ht="12.75">
      <c r="L512" s="46"/>
      <c r="M512" s="46"/>
      <c r="AA512" s="36"/>
      <c r="AB512" s="36"/>
      <c r="AC512" s="36"/>
      <c r="AD512" s="36"/>
    </row>
    <row r="513" spans="12:30" ht="12.75">
      <c r="L513" s="46"/>
      <c r="M513" s="46"/>
      <c r="AA513" s="36"/>
      <c r="AB513" s="36"/>
      <c r="AC513" s="36"/>
      <c r="AD513" s="36"/>
    </row>
    <row r="514" spans="12:30" ht="12.75">
      <c r="L514" s="46"/>
      <c r="M514" s="46"/>
      <c r="AA514" s="36"/>
      <c r="AB514" s="36"/>
      <c r="AC514" s="36"/>
      <c r="AD514" s="36"/>
    </row>
    <row r="515" spans="12:30" ht="12.75">
      <c r="L515" s="46"/>
      <c r="M515" s="46"/>
      <c r="AA515" s="36"/>
      <c r="AB515" s="36"/>
      <c r="AC515" s="36"/>
      <c r="AD515" s="36"/>
    </row>
    <row r="516" spans="12:30" ht="12.75">
      <c r="L516" s="46"/>
      <c r="M516" s="46"/>
      <c r="AA516" s="36"/>
      <c r="AB516" s="36"/>
      <c r="AC516" s="36"/>
      <c r="AD516" s="36"/>
    </row>
    <row r="517" spans="12:30" ht="12.75">
      <c r="L517" s="46"/>
      <c r="M517" s="46"/>
      <c r="AA517" s="36"/>
      <c r="AB517" s="36"/>
      <c r="AC517" s="36"/>
      <c r="AD517" s="36"/>
    </row>
    <row r="518" spans="12:30" ht="12.75">
      <c r="L518" s="46"/>
      <c r="M518" s="46"/>
      <c r="AA518" s="36"/>
      <c r="AB518" s="36"/>
      <c r="AC518" s="36"/>
      <c r="AD518" s="36"/>
    </row>
    <row r="519" spans="12:30" ht="12.75">
      <c r="L519" s="46"/>
      <c r="M519" s="46"/>
      <c r="AA519" s="36"/>
      <c r="AB519" s="36"/>
      <c r="AC519" s="36"/>
      <c r="AD519" s="36"/>
    </row>
    <row r="520" spans="12:30" ht="12.75">
      <c r="L520" s="46"/>
      <c r="M520" s="46"/>
      <c r="AA520" s="36"/>
      <c r="AB520" s="36"/>
      <c r="AC520" s="36"/>
      <c r="AD520" s="36"/>
    </row>
    <row r="521" spans="12:30" ht="12.75">
      <c r="L521" s="46"/>
      <c r="M521" s="46"/>
      <c r="AA521" s="36"/>
      <c r="AB521" s="36"/>
      <c r="AC521" s="36"/>
      <c r="AD521" s="36"/>
    </row>
    <row r="522" spans="12:30" ht="12.75">
      <c r="L522" s="46"/>
      <c r="M522" s="46"/>
      <c r="AA522" s="36"/>
      <c r="AB522" s="36"/>
      <c r="AC522" s="36"/>
      <c r="AD522" s="36"/>
    </row>
    <row r="523" spans="12:30" ht="12.75">
      <c r="L523" s="46"/>
      <c r="M523" s="46"/>
      <c r="AA523" s="36"/>
      <c r="AB523" s="36"/>
      <c r="AC523" s="36"/>
      <c r="AD523" s="36"/>
    </row>
    <row r="524" spans="12:30" ht="12.75">
      <c r="L524" s="46"/>
      <c r="M524" s="46"/>
      <c r="AA524" s="36"/>
      <c r="AB524" s="36"/>
      <c r="AC524" s="36"/>
      <c r="AD524" s="36"/>
    </row>
    <row r="525" spans="12:30" ht="12.75">
      <c r="L525" s="46"/>
      <c r="M525" s="46"/>
      <c r="AA525" s="36"/>
      <c r="AB525" s="36"/>
      <c r="AC525" s="36"/>
      <c r="AD525" s="36"/>
    </row>
    <row r="526" spans="12:30" ht="12.75">
      <c r="L526" s="46"/>
      <c r="M526" s="46"/>
      <c r="AA526" s="36"/>
      <c r="AB526" s="36"/>
      <c r="AC526" s="36"/>
      <c r="AD526" s="36"/>
    </row>
    <row r="527" spans="12:30" ht="12.75">
      <c r="L527" s="46"/>
      <c r="M527" s="46"/>
      <c r="AA527" s="36"/>
      <c r="AB527" s="36"/>
      <c r="AC527" s="36"/>
      <c r="AD527" s="36"/>
    </row>
    <row r="528" spans="12:30" ht="12.75">
      <c r="L528" s="46"/>
      <c r="M528" s="46"/>
      <c r="AA528" s="36"/>
      <c r="AB528" s="36"/>
      <c r="AC528" s="36"/>
      <c r="AD528" s="36"/>
    </row>
    <row r="529" spans="12:30" ht="12.75">
      <c r="L529" s="46"/>
      <c r="M529" s="46"/>
      <c r="AA529" s="36"/>
      <c r="AB529" s="36"/>
      <c r="AC529" s="36"/>
      <c r="AD529" s="36"/>
    </row>
    <row r="530" spans="12:30" ht="12.75">
      <c r="L530" s="46"/>
      <c r="M530" s="46"/>
      <c r="AA530" s="36"/>
      <c r="AB530" s="36"/>
      <c r="AC530" s="36"/>
      <c r="AD530" s="36"/>
    </row>
    <row r="531" spans="12:30" ht="12.75">
      <c r="L531" s="46"/>
      <c r="M531" s="46"/>
      <c r="AA531" s="36"/>
      <c r="AB531" s="36"/>
      <c r="AC531" s="36"/>
      <c r="AD531" s="36"/>
    </row>
    <row r="532" spans="12:30" ht="12.75">
      <c r="L532" s="46"/>
      <c r="M532" s="46"/>
      <c r="AA532" s="36"/>
      <c r="AB532" s="36"/>
      <c r="AC532" s="36"/>
      <c r="AD532" s="36"/>
    </row>
    <row r="533" spans="12:30" ht="12.75">
      <c r="L533" s="46"/>
      <c r="M533" s="46"/>
      <c r="AA533" s="36"/>
      <c r="AB533" s="36"/>
      <c r="AC533" s="36"/>
      <c r="AD533" s="36"/>
    </row>
    <row r="534" spans="12:30" ht="12.75">
      <c r="L534" s="46"/>
      <c r="M534" s="46"/>
      <c r="AA534" s="36"/>
      <c r="AB534" s="36"/>
      <c r="AC534" s="36"/>
      <c r="AD534" s="36"/>
    </row>
    <row r="535" spans="12:30" ht="12.75">
      <c r="L535" s="46"/>
      <c r="M535" s="46"/>
      <c r="AA535" s="36"/>
      <c r="AB535" s="36"/>
      <c r="AC535" s="36"/>
      <c r="AD535" s="36"/>
    </row>
    <row r="536" spans="12:30" ht="12.75">
      <c r="L536" s="46"/>
      <c r="M536" s="46"/>
      <c r="AA536" s="36"/>
      <c r="AB536" s="36"/>
      <c r="AC536" s="36"/>
      <c r="AD536" s="36"/>
    </row>
    <row r="537" spans="12:30" ht="12.75">
      <c r="L537" s="46"/>
      <c r="M537" s="46"/>
      <c r="AA537" s="36"/>
      <c r="AB537" s="36"/>
      <c r="AC537" s="36"/>
      <c r="AD537" s="36"/>
    </row>
    <row r="538" spans="12:30" ht="12.75">
      <c r="L538" s="46"/>
      <c r="M538" s="46"/>
      <c r="AA538" s="36"/>
      <c r="AB538" s="36"/>
      <c r="AC538" s="36"/>
      <c r="AD538" s="36"/>
    </row>
    <row r="539" spans="12:30" ht="12.75">
      <c r="L539" s="46"/>
      <c r="M539" s="46"/>
      <c r="AA539" s="36"/>
      <c r="AB539" s="36"/>
      <c r="AC539" s="36"/>
      <c r="AD539" s="36"/>
    </row>
    <row r="540" spans="12:30" ht="12.75">
      <c r="L540" s="46"/>
      <c r="M540" s="46"/>
      <c r="AA540" s="36"/>
      <c r="AB540" s="36"/>
      <c r="AC540" s="36"/>
      <c r="AD540" s="36"/>
    </row>
    <row r="541" spans="12:30" ht="12.75">
      <c r="L541" s="46"/>
      <c r="M541" s="46"/>
      <c r="AA541" s="36"/>
      <c r="AB541" s="36"/>
      <c r="AC541" s="36"/>
      <c r="AD541" s="36"/>
    </row>
    <row r="542" spans="12:30" ht="12.75">
      <c r="L542" s="46"/>
      <c r="M542" s="46"/>
      <c r="AA542" s="36"/>
      <c r="AB542" s="36"/>
      <c r="AC542" s="36"/>
      <c r="AD542" s="36"/>
    </row>
    <row r="543" spans="12:30" ht="12.75">
      <c r="L543" s="46"/>
      <c r="M543" s="46"/>
      <c r="AA543" s="36"/>
      <c r="AB543" s="36"/>
      <c r="AC543" s="36"/>
      <c r="AD543" s="36"/>
    </row>
    <row r="544" spans="12:30" ht="12.75">
      <c r="L544" s="46"/>
      <c r="M544" s="46"/>
      <c r="AA544" s="36"/>
      <c r="AB544" s="36"/>
      <c r="AC544" s="36"/>
      <c r="AD544" s="36"/>
    </row>
    <row r="545" spans="12:30" ht="12.75">
      <c r="L545" s="46"/>
      <c r="M545" s="46"/>
      <c r="AA545" s="36"/>
      <c r="AB545" s="36"/>
      <c r="AC545" s="36"/>
      <c r="AD545" s="36"/>
    </row>
    <row r="546" spans="12:30" ht="12.75">
      <c r="L546" s="46"/>
      <c r="M546" s="46"/>
      <c r="AA546" s="36"/>
      <c r="AB546" s="36"/>
      <c r="AC546" s="36"/>
      <c r="AD546" s="36"/>
    </row>
    <row r="547" spans="12:30" ht="12.75">
      <c r="L547" s="46"/>
      <c r="M547" s="46"/>
      <c r="AA547" s="36"/>
      <c r="AB547" s="36"/>
      <c r="AC547" s="36"/>
      <c r="AD547" s="36"/>
    </row>
    <row r="548" spans="12:30" ht="12.75">
      <c r="L548" s="46"/>
      <c r="M548" s="46"/>
      <c r="AA548" s="36"/>
      <c r="AB548" s="36"/>
      <c r="AC548" s="36"/>
      <c r="AD548" s="36"/>
    </row>
    <row r="549" spans="12:30" ht="12.75">
      <c r="L549" s="46"/>
      <c r="M549" s="46"/>
      <c r="AA549" s="36"/>
      <c r="AB549" s="36"/>
      <c r="AC549" s="36"/>
      <c r="AD549" s="36"/>
    </row>
    <row r="550" spans="12:30" ht="12.75">
      <c r="L550" s="46"/>
      <c r="M550" s="46"/>
      <c r="AA550" s="36"/>
      <c r="AB550" s="36"/>
      <c r="AC550" s="36"/>
      <c r="AD550" s="36"/>
    </row>
    <row r="551" spans="12:30" ht="12.75">
      <c r="L551" s="46"/>
      <c r="M551" s="46"/>
      <c r="AA551" s="36"/>
      <c r="AB551" s="36"/>
      <c r="AC551" s="36"/>
      <c r="AD551" s="36"/>
    </row>
    <row r="552" spans="12:30" ht="12.75">
      <c r="L552" s="46"/>
      <c r="M552" s="46"/>
      <c r="AA552" s="36"/>
      <c r="AB552" s="36"/>
      <c r="AC552" s="36"/>
      <c r="AD552" s="36"/>
    </row>
    <row r="553" spans="12:30" ht="12.75">
      <c r="L553" s="46"/>
      <c r="M553" s="46"/>
      <c r="AA553" s="36"/>
      <c r="AB553" s="36"/>
      <c r="AC553" s="36"/>
      <c r="AD553" s="36"/>
    </row>
    <row r="554" spans="12:30" ht="12.75">
      <c r="L554" s="46"/>
      <c r="M554" s="46"/>
      <c r="AA554" s="36"/>
      <c r="AB554" s="36"/>
      <c r="AC554" s="36"/>
      <c r="AD554" s="36"/>
    </row>
    <row r="555" spans="12:30" ht="12.75">
      <c r="L555" s="46"/>
      <c r="M555" s="46"/>
      <c r="AA555" s="36"/>
      <c r="AB555" s="36"/>
      <c r="AC555" s="36"/>
      <c r="AD555" s="36"/>
    </row>
    <row r="556" spans="12:30" ht="12.75">
      <c r="L556" s="46"/>
      <c r="M556" s="46"/>
      <c r="AA556" s="36"/>
      <c r="AB556" s="36"/>
      <c r="AC556" s="36"/>
      <c r="AD556" s="36"/>
    </row>
    <row r="557" spans="12:30" ht="12.75">
      <c r="L557" s="46"/>
      <c r="M557" s="46"/>
      <c r="AA557" s="36"/>
      <c r="AB557" s="36"/>
      <c r="AC557" s="36"/>
      <c r="AD557" s="36"/>
    </row>
    <row r="558" spans="12:30" ht="12.75">
      <c r="L558" s="46"/>
      <c r="M558" s="46"/>
      <c r="AA558" s="36"/>
      <c r="AB558" s="36"/>
      <c r="AC558" s="36"/>
      <c r="AD558" s="36"/>
    </row>
    <row r="559" spans="12:30" ht="12.75">
      <c r="L559" s="46"/>
      <c r="M559" s="46"/>
      <c r="AA559" s="36"/>
      <c r="AB559" s="36"/>
      <c r="AC559" s="36"/>
      <c r="AD559" s="36"/>
    </row>
    <row r="560" spans="12:30" ht="12.75">
      <c r="L560" s="46"/>
      <c r="M560" s="46"/>
      <c r="AA560" s="36"/>
      <c r="AB560" s="36"/>
      <c r="AC560" s="36"/>
      <c r="AD560" s="36"/>
    </row>
    <row r="561" spans="12:30" ht="12.75">
      <c r="L561" s="46"/>
      <c r="M561" s="46"/>
      <c r="AA561" s="36"/>
      <c r="AB561" s="36"/>
      <c r="AC561" s="36"/>
      <c r="AD561" s="36"/>
    </row>
    <row r="562" spans="12:30" ht="12.75">
      <c r="L562" s="46"/>
      <c r="M562" s="46"/>
      <c r="AA562" s="36"/>
      <c r="AB562" s="36"/>
      <c r="AC562" s="36"/>
      <c r="AD562" s="36"/>
    </row>
    <row r="563" spans="12:30" ht="12.75">
      <c r="L563" s="46"/>
      <c r="M563" s="46"/>
      <c r="AA563" s="36"/>
      <c r="AB563" s="36"/>
      <c r="AC563" s="36"/>
      <c r="AD563" s="36"/>
    </row>
    <row r="564" spans="12:30" ht="12.75">
      <c r="L564" s="46"/>
      <c r="M564" s="46"/>
      <c r="AA564" s="36"/>
      <c r="AB564" s="36"/>
      <c r="AC564" s="36"/>
      <c r="AD564" s="36"/>
    </row>
    <row r="565" spans="12:30" ht="12.75">
      <c r="L565" s="46"/>
      <c r="M565" s="46"/>
      <c r="AA565" s="36"/>
      <c r="AB565" s="36"/>
      <c r="AC565" s="36"/>
      <c r="AD565" s="36"/>
    </row>
    <row r="566" spans="12:30" ht="12.75">
      <c r="L566" s="46"/>
      <c r="M566" s="46"/>
      <c r="AA566" s="36"/>
      <c r="AB566" s="36"/>
      <c r="AC566" s="36"/>
      <c r="AD566" s="36"/>
    </row>
    <row r="567" spans="12:30" ht="12.75">
      <c r="L567" s="46"/>
      <c r="M567" s="46"/>
      <c r="AA567" s="36"/>
      <c r="AB567" s="36"/>
      <c r="AC567" s="36"/>
      <c r="AD567" s="36"/>
    </row>
    <row r="568" spans="12:30" ht="12.75">
      <c r="L568" s="46"/>
      <c r="M568" s="46"/>
      <c r="AA568" s="36"/>
      <c r="AB568" s="36"/>
      <c r="AC568" s="36"/>
      <c r="AD568" s="36"/>
    </row>
    <row r="569" spans="12:30" ht="12.75">
      <c r="L569" s="46"/>
      <c r="M569" s="46"/>
      <c r="AA569" s="36"/>
      <c r="AB569" s="36"/>
      <c r="AC569" s="36"/>
      <c r="AD569" s="36"/>
    </row>
    <row r="570" spans="12:30" ht="12.75">
      <c r="L570" s="46"/>
      <c r="M570" s="46"/>
      <c r="AA570" s="36"/>
      <c r="AB570" s="36"/>
      <c r="AC570" s="36"/>
      <c r="AD570" s="36"/>
    </row>
    <row r="571" spans="12:30" ht="12.75">
      <c r="L571" s="46"/>
      <c r="M571" s="46"/>
      <c r="AA571" s="36"/>
      <c r="AB571" s="36"/>
      <c r="AC571" s="36"/>
      <c r="AD571" s="36"/>
    </row>
    <row r="572" spans="12:30" ht="12.75">
      <c r="L572" s="46"/>
      <c r="M572" s="46"/>
      <c r="AA572" s="36"/>
      <c r="AB572" s="36"/>
      <c r="AC572" s="36"/>
      <c r="AD572" s="36"/>
    </row>
    <row r="573" spans="12:30" ht="12.75">
      <c r="L573" s="46"/>
      <c r="M573" s="46"/>
      <c r="AA573" s="36"/>
      <c r="AB573" s="36"/>
      <c r="AC573" s="36"/>
      <c r="AD573" s="36"/>
    </row>
    <row r="574" spans="12:30" ht="12.75">
      <c r="L574" s="46"/>
      <c r="M574" s="46"/>
      <c r="AA574" s="36"/>
      <c r="AB574" s="36"/>
      <c r="AC574" s="36"/>
      <c r="AD574" s="36"/>
    </row>
    <row r="575" spans="12:30" ht="12.75">
      <c r="L575" s="46"/>
      <c r="M575" s="46"/>
      <c r="AA575" s="36"/>
      <c r="AB575" s="36"/>
      <c r="AC575" s="36"/>
      <c r="AD575" s="36"/>
    </row>
    <row r="576" spans="12:30" ht="12.75">
      <c r="L576" s="46"/>
      <c r="M576" s="46"/>
      <c r="AA576" s="36"/>
      <c r="AB576" s="36"/>
      <c r="AC576" s="36"/>
      <c r="AD576" s="36"/>
    </row>
    <row r="577" spans="12:30" ht="12.75">
      <c r="L577" s="46"/>
      <c r="M577" s="46"/>
      <c r="AA577" s="36"/>
      <c r="AB577" s="36"/>
      <c r="AC577" s="36"/>
      <c r="AD577" s="36"/>
    </row>
    <row r="578" spans="12:30" ht="12.75">
      <c r="L578" s="46"/>
      <c r="M578" s="46"/>
      <c r="AA578" s="36"/>
      <c r="AB578" s="36"/>
      <c r="AC578" s="36"/>
      <c r="AD578" s="36"/>
    </row>
    <row r="579" spans="12:30" ht="12.75">
      <c r="L579" s="46"/>
      <c r="M579" s="46"/>
      <c r="AA579" s="36"/>
      <c r="AB579" s="36"/>
      <c r="AC579" s="36"/>
      <c r="AD579" s="36"/>
    </row>
    <row r="580" spans="12:30" ht="12.75">
      <c r="L580" s="46"/>
      <c r="M580" s="46"/>
      <c r="AA580" s="36"/>
      <c r="AB580" s="36"/>
      <c r="AC580" s="36"/>
      <c r="AD580" s="36"/>
    </row>
    <row r="581" spans="12:30" ht="12.75">
      <c r="L581" s="46"/>
      <c r="M581" s="46"/>
      <c r="AA581" s="36"/>
      <c r="AB581" s="36"/>
      <c r="AC581" s="36"/>
      <c r="AD581" s="36"/>
    </row>
    <row r="582" spans="12:30" ht="12.75">
      <c r="L582" s="46"/>
      <c r="M582" s="46"/>
      <c r="AA582" s="36"/>
      <c r="AB582" s="36"/>
      <c r="AC582" s="36"/>
      <c r="AD582" s="36"/>
    </row>
    <row r="583" spans="12:30" ht="12.75">
      <c r="L583" s="46"/>
      <c r="M583" s="46"/>
      <c r="AA583" s="36"/>
      <c r="AB583" s="36"/>
      <c r="AC583" s="36"/>
      <c r="AD583" s="36"/>
    </row>
    <row r="584" spans="12:30" ht="12.75">
      <c r="L584" s="46"/>
      <c r="M584" s="46"/>
      <c r="AA584" s="36"/>
      <c r="AB584" s="36"/>
      <c r="AC584" s="36"/>
      <c r="AD584" s="36"/>
    </row>
    <row r="585" spans="12:30" ht="12.75">
      <c r="L585" s="46"/>
      <c r="M585" s="46"/>
      <c r="AA585" s="36"/>
      <c r="AB585" s="36"/>
      <c r="AC585" s="36"/>
      <c r="AD585" s="36"/>
    </row>
    <row r="586" spans="12:30" ht="12.75">
      <c r="L586" s="46"/>
      <c r="M586" s="46"/>
      <c r="AA586" s="36"/>
      <c r="AB586" s="36"/>
      <c r="AC586" s="36"/>
      <c r="AD586" s="36"/>
    </row>
    <row r="587" spans="12:30" ht="12.75">
      <c r="L587" s="46"/>
      <c r="M587" s="46"/>
      <c r="AA587" s="36"/>
      <c r="AB587" s="36"/>
      <c r="AC587" s="36"/>
      <c r="AD587" s="36"/>
    </row>
    <row r="588" spans="12:30" ht="12.75">
      <c r="L588" s="46"/>
      <c r="M588" s="46"/>
      <c r="AA588" s="36"/>
      <c r="AB588" s="36"/>
      <c r="AC588" s="36"/>
      <c r="AD588" s="36"/>
    </row>
    <row r="589" spans="12:30" ht="12.75">
      <c r="L589" s="46"/>
      <c r="M589" s="46"/>
      <c r="AA589" s="36"/>
      <c r="AB589" s="36"/>
      <c r="AC589" s="36"/>
      <c r="AD589" s="36"/>
    </row>
    <row r="590" spans="12:30" ht="12.75">
      <c r="L590" s="46"/>
      <c r="M590" s="46"/>
      <c r="AA590" s="36"/>
      <c r="AB590" s="36"/>
      <c r="AC590" s="36"/>
      <c r="AD590" s="36"/>
    </row>
    <row r="591" spans="12:30" ht="12.75">
      <c r="L591" s="46"/>
      <c r="M591" s="46"/>
      <c r="AA591" s="36"/>
      <c r="AB591" s="36"/>
      <c r="AC591" s="36"/>
      <c r="AD591" s="36"/>
    </row>
    <row r="592" spans="12:30" ht="12.75">
      <c r="L592" s="46"/>
      <c r="M592" s="46"/>
      <c r="AA592" s="36"/>
      <c r="AB592" s="36"/>
      <c r="AC592" s="36"/>
      <c r="AD592" s="36"/>
    </row>
    <row r="593" spans="12:30" ht="12.75">
      <c r="L593" s="46"/>
      <c r="M593" s="46"/>
      <c r="AA593" s="36"/>
      <c r="AB593" s="36"/>
      <c r="AC593" s="36"/>
      <c r="AD593" s="36"/>
    </row>
    <row r="594" spans="12:30" ht="12.75">
      <c r="L594" s="46"/>
      <c r="M594" s="46"/>
      <c r="AA594" s="36"/>
      <c r="AB594" s="36"/>
      <c r="AC594" s="36"/>
      <c r="AD594" s="36"/>
    </row>
    <row r="595" spans="12:30" ht="12.75">
      <c r="L595" s="46"/>
      <c r="M595" s="46"/>
      <c r="AA595" s="36"/>
      <c r="AB595" s="36"/>
      <c r="AC595" s="36"/>
      <c r="AD595" s="36"/>
    </row>
    <row r="596" spans="12:30" ht="12.75">
      <c r="L596" s="46"/>
      <c r="M596" s="46"/>
      <c r="AA596" s="36"/>
      <c r="AB596" s="36"/>
      <c r="AC596" s="36"/>
      <c r="AD596" s="36"/>
    </row>
    <row r="597" spans="12:30" ht="12.75">
      <c r="L597" s="46"/>
      <c r="M597" s="46"/>
      <c r="AA597" s="36"/>
      <c r="AB597" s="36"/>
      <c r="AC597" s="36"/>
      <c r="AD597" s="36"/>
    </row>
    <row r="598" spans="12:30" ht="12.75">
      <c r="L598" s="46"/>
      <c r="M598" s="46"/>
      <c r="AA598" s="36"/>
      <c r="AB598" s="36"/>
      <c r="AC598" s="36"/>
      <c r="AD598" s="36"/>
    </row>
    <row r="599" spans="12:30" ht="12.75">
      <c r="L599" s="46"/>
      <c r="M599" s="46"/>
      <c r="AA599" s="36"/>
      <c r="AB599" s="36"/>
      <c r="AC599" s="36"/>
      <c r="AD599" s="36"/>
    </row>
    <row r="600" spans="12:30" ht="12.75">
      <c r="L600" s="46"/>
      <c r="M600" s="46"/>
      <c r="AA600" s="36"/>
      <c r="AB600" s="36"/>
      <c r="AC600" s="36"/>
      <c r="AD600" s="36"/>
    </row>
    <row r="601" spans="12:30" ht="12.75">
      <c r="L601" s="46"/>
      <c r="M601" s="46"/>
      <c r="AA601" s="36"/>
      <c r="AB601" s="36"/>
      <c r="AC601" s="36"/>
      <c r="AD601" s="36"/>
    </row>
    <row r="602" spans="12:30" ht="12.75">
      <c r="L602" s="46"/>
      <c r="M602" s="46"/>
      <c r="AA602" s="36"/>
      <c r="AB602" s="36"/>
      <c r="AC602" s="36"/>
      <c r="AD602" s="36"/>
    </row>
    <row r="603" spans="12:30" ht="12.75">
      <c r="L603" s="46"/>
      <c r="M603" s="46"/>
      <c r="AA603" s="36"/>
      <c r="AB603" s="36"/>
      <c r="AC603" s="36"/>
      <c r="AD603" s="36"/>
    </row>
    <row r="604" spans="12:30" ht="12.75">
      <c r="L604" s="46"/>
      <c r="M604" s="46"/>
      <c r="AA604" s="36"/>
      <c r="AB604" s="36"/>
      <c r="AC604" s="36"/>
      <c r="AD604" s="36"/>
    </row>
    <row r="605" spans="12:30" ht="12.75">
      <c r="L605" s="46"/>
      <c r="M605" s="46"/>
      <c r="AA605" s="36"/>
      <c r="AB605" s="36"/>
      <c r="AC605" s="36"/>
      <c r="AD605" s="36"/>
    </row>
    <row r="606" spans="12:30" ht="12.75">
      <c r="L606" s="46"/>
      <c r="M606" s="46"/>
      <c r="AA606" s="36"/>
      <c r="AB606" s="36"/>
      <c r="AC606" s="36"/>
      <c r="AD606" s="36"/>
    </row>
    <row r="607" spans="12:30" ht="12.75">
      <c r="L607" s="46"/>
      <c r="M607" s="46"/>
      <c r="AA607" s="36"/>
      <c r="AB607" s="36"/>
      <c r="AC607" s="36"/>
      <c r="AD607" s="36"/>
    </row>
    <row r="608" spans="12:30" ht="12.75">
      <c r="L608" s="46"/>
      <c r="M608" s="46"/>
      <c r="AA608" s="36"/>
      <c r="AB608" s="36"/>
      <c r="AC608" s="36"/>
      <c r="AD608" s="36"/>
    </row>
    <row r="609" spans="12:30" ht="12.75">
      <c r="L609" s="46"/>
      <c r="M609" s="46"/>
      <c r="AA609" s="36"/>
      <c r="AB609" s="36"/>
      <c r="AC609" s="36"/>
      <c r="AD609" s="36"/>
    </row>
    <row r="610" spans="12:30" ht="12.75">
      <c r="L610" s="46"/>
      <c r="M610" s="46"/>
      <c r="AA610" s="36"/>
      <c r="AB610" s="36"/>
      <c r="AC610" s="36"/>
      <c r="AD610" s="36"/>
    </row>
    <row r="611" spans="12:30" ht="12.75">
      <c r="L611" s="46"/>
      <c r="M611" s="46"/>
      <c r="AA611" s="36"/>
      <c r="AB611" s="36"/>
      <c r="AC611" s="36"/>
      <c r="AD611" s="36"/>
    </row>
    <row r="612" spans="12:30" ht="12.75">
      <c r="L612" s="46"/>
      <c r="M612" s="46"/>
      <c r="AA612" s="36"/>
      <c r="AB612" s="36"/>
      <c r="AC612" s="36"/>
      <c r="AD612" s="36"/>
    </row>
    <row r="613" spans="12:30" ht="12.75">
      <c r="L613" s="46"/>
      <c r="M613" s="46"/>
      <c r="AA613" s="36"/>
      <c r="AB613" s="36"/>
      <c r="AC613" s="36"/>
      <c r="AD613" s="36"/>
    </row>
    <row r="614" spans="12:30" ht="12.75">
      <c r="L614" s="46"/>
      <c r="M614" s="46"/>
      <c r="AA614" s="36"/>
      <c r="AB614" s="36"/>
      <c r="AC614" s="36"/>
      <c r="AD614" s="36"/>
    </row>
    <row r="615" spans="12:30" ht="12.75">
      <c r="L615" s="46"/>
      <c r="M615" s="46"/>
      <c r="AA615" s="36"/>
      <c r="AB615" s="36"/>
      <c r="AC615" s="36"/>
      <c r="AD615" s="36"/>
    </row>
    <row r="616" spans="12:30" ht="12.75">
      <c r="L616" s="46"/>
      <c r="M616" s="46"/>
      <c r="AA616" s="36"/>
      <c r="AB616" s="36"/>
      <c r="AC616" s="36"/>
      <c r="AD616" s="36"/>
    </row>
    <row r="617" spans="12:30" ht="12.75">
      <c r="L617" s="46"/>
      <c r="M617" s="46"/>
      <c r="AA617" s="36"/>
      <c r="AB617" s="36"/>
      <c r="AC617" s="36"/>
      <c r="AD617" s="36"/>
    </row>
    <row r="618" spans="12:30" ht="12.75">
      <c r="L618" s="46"/>
      <c r="M618" s="46"/>
      <c r="AA618" s="36"/>
      <c r="AB618" s="36"/>
      <c r="AC618" s="36"/>
      <c r="AD618" s="36"/>
    </row>
    <row r="619" spans="12:30" ht="12.75">
      <c r="L619" s="46"/>
      <c r="M619" s="46"/>
      <c r="AA619" s="36"/>
      <c r="AB619" s="36"/>
      <c r="AC619" s="36"/>
      <c r="AD619" s="36"/>
    </row>
    <row r="620" spans="12:30" ht="12.75">
      <c r="L620" s="46"/>
      <c r="M620" s="46"/>
      <c r="AA620" s="36"/>
      <c r="AB620" s="36"/>
      <c r="AC620" s="36"/>
      <c r="AD620" s="36"/>
    </row>
    <row r="621" spans="12:30" ht="12.75">
      <c r="L621" s="46"/>
      <c r="M621" s="46"/>
      <c r="AA621" s="36"/>
      <c r="AB621" s="36"/>
      <c r="AC621" s="36"/>
      <c r="AD621" s="36"/>
    </row>
    <row r="622" spans="12:30" ht="12.75">
      <c r="L622" s="46"/>
      <c r="M622" s="46"/>
      <c r="AA622" s="36"/>
      <c r="AB622" s="36"/>
      <c r="AC622" s="36"/>
      <c r="AD622" s="36"/>
    </row>
    <row r="623" spans="12:30" ht="12.75">
      <c r="L623" s="46"/>
      <c r="M623" s="46"/>
      <c r="AA623" s="36"/>
      <c r="AB623" s="36"/>
      <c r="AC623" s="36"/>
      <c r="AD623" s="36"/>
    </row>
    <row r="624" spans="12:30" ht="12.75">
      <c r="L624" s="46"/>
      <c r="M624" s="46"/>
      <c r="AA624" s="36"/>
      <c r="AB624" s="36"/>
      <c r="AC624" s="36"/>
      <c r="AD624" s="36"/>
    </row>
    <row r="625" spans="12:30" ht="12.75">
      <c r="L625" s="46"/>
      <c r="M625" s="46"/>
      <c r="AA625" s="36"/>
      <c r="AB625" s="36"/>
      <c r="AC625" s="36"/>
      <c r="AD625" s="36"/>
    </row>
    <row r="626" spans="12:30" ht="12.75">
      <c r="L626" s="46"/>
      <c r="M626" s="46"/>
      <c r="AA626" s="36"/>
      <c r="AB626" s="36"/>
      <c r="AC626" s="36"/>
      <c r="AD626" s="36"/>
    </row>
    <row r="627" spans="12:30" ht="12.75">
      <c r="L627" s="46"/>
      <c r="M627" s="46"/>
      <c r="AA627" s="36"/>
      <c r="AB627" s="36"/>
      <c r="AC627" s="36"/>
      <c r="AD627" s="36"/>
    </row>
    <row r="628" spans="12:30" ht="12.75">
      <c r="L628" s="46"/>
      <c r="M628" s="46"/>
      <c r="AA628" s="36"/>
      <c r="AB628" s="36"/>
      <c r="AC628" s="36"/>
      <c r="AD628" s="36"/>
    </row>
    <row r="629" spans="12:30" ht="12.75">
      <c r="L629" s="46"/>
      <c r="M629" s="46"/>
      <c r="AA629" s="36"/>
      <c r="AB629" s="36"/>
      <c r="AC629" s="36"/>
      <c r="AD629" s="36"/>
    </row>
    <row r="630" spans="12:30" ht="12.75">
      <c r="L630" s="46"/>
      <c r="M630" s="46"/>
      <c r="AA630" s="36"/>
      <c r="AB630" s="36"/>
      <c r="AC630" s="36"/>
      <c r="AD630" s="36"/>
    </row>
    <row r="631" spans="12:30" ht="12.75">
      <c r="L631" s="46"/>
      <c r="M631" s="46"/>
      <c r="AA631" s="36"/>
      <c r="AB631" s="36"/>
      <c r="AC631" s="36"/>
      <c r="AD631" s="36"/>
    </row>
    <row r="632" spans="12:30" ht="12.75">
      <c r="L632" s="46"/>
      <c r="M632" s="46"/>
      <c r="AA632" s="36"/>
      <c r="AB632" s="36"/>
      <c r="AC632" s="36"/>
      <c r="AD632" s="36"/>
    </row>
    <row r="633" spans="12:30" ht="12.75">
      <c r="L633" s="46"/>
      <c r="M633" s="46"/>
      <c r="AA633" s="36"/>
      <c r="AB633" s="36"/>
      <c r="AC633" s="36"/>
      <c r="AD633" s="36"/>
    </row>
    <row r="634" spans="12:30" ht="12.75">
      <c r="L634" s="46"/>
      <c r="M634" s="46"/>
      <c r="AA634" s="36"/>
      <c r="AB634" s="36"/>
      <c r="AC634" s="36"/>
      <c r="AD634" s="36"/>
    </row>
    <row r="635" spans="12:30" ht="12.75">
      <c r="L635" s="46"/>
      <c r="M635" s="46"/>
      <c r="AA635" s="36"/>
      <c r="AB635" s="36"/>
      <c r="AC635" s="36"/>
      <c r="AD635" s="36"/>
    </row>
    <row r="636" spans="12:30" ht="12.75">
      <c r="L636" s="46"/>
      <c r="M636" s="46"/>
      <c r="AA636" s="36"/>
      <c r="AB636" s="36"/>
      <c r="AC636" s="36"/>
      <c r="AD636" s="36"/>
    </row>
    <row r="637" spans="12:30" ht="12.75">
      <c r="L637" s="46"/>
      <c r="M637" s="46"/>
      <c r="AA637" s="36"/>
      <c r="AB637" s="36"/>
      <c r="AC637" s="36"/>
      <c r="AD637" s="36"/>
    </row>
    <row r="638" spans="12:30" ht="12.75">
      <c r="L638" s="46"/>
      <c r="M638" s="46"/>
      <c r="AA638" s="36"/>
      <c r="AB638" s="36"/>
      <c r="AC638" s="36"/>
      <c r="AD638" s="36"/>
    </row>
    <row r="639" spans="12:30" ht="12.75">
      <c r="L639" s="46"/>
      <c r="M639" s="46"/>
      <c r="AA639" s="36"/>
      <c r="AB639" s="36"/>
      <c r="AC639" s="36"/>
      <c r="AD639" s="36"/>
    </row>
    <row r="640" spans="12:30" ht="12.75">
      <c r="L640" s="46"/>
      <c r="M640" s="46"/>
      <c r="AA640" s="36"/>
      <c r="AB640" s="36"/>
      <c r="AC640" s="36"/>
      <c r="AD640" s="36"/>
    </row>
    <row r="641" spans="12:30" ht="12.75">
      <c r="L641" s="46"/>
      <c r="M641" s="46"/>
      <c r="AA641" s="36"/>
      <c r="AB641" s="36"/>
      <c r="AC641" s="36"/>
      <c r="AD641" s="36"/>
    </row>
    <row r="642" spans="12:30" ht="12.75">
      <c r="L642" s="46"/>
      <c r="M642" s="46"/>
      <c r="AA642" s="36"/>
      <c r="AB642" s="36"/>
      <c r="AC642" s="36"/>
      <c r="AD642" s="36"/>
    </row>
    <row r="643" spans="12:30" ht="12.75">
      <c r="L643" s="46"/>
      <c r="M643" s="46"/>
      <c r="AA643" s="36"/>
      <c r="AB643" s="36"/>
      <c r="AC643" s="36"/>
      <c r="AD643" s="36"/>
    </row>
    <row r="644" spans="12:30" ht="12.75">
      <c r="L644" s="46"/>
      <c r="M644" s="46"/>
      <c r="AA644" s="36"/>
      <c r="AB644" s="36"/>
      <c r="AC644" s="36"/>
      <c r="AD644" s="36"/>
    </row>
    <row r="645" spans="12:30" ht="12.75">
      <c r="L645" s="46"/>
      <c r="M645" s="46"/>
      <c r="AA645" s="36"/>
      <c r="AB645" s="36"/>
      <c r="AC645" s="36"/>
      <c r="AD645" s="36"/>
    </row>
    <row r="646" spans="12:30" ht="12.75">
      <c r="L646" s="46"/>
      <c r="M646" s="46"/>
      <c r="AA646" s="36"/>
      <c r="AB646" s="36"/>
      <c r="AC646" s="36"/>
      <c r="AD646" s="36"/>
    </row>
    <row r="647" spans="12:30" ht="12.75">
      <c r="L647" s="46"/>
      <c r="M647" s="46"/>
      <c r="AA647" s="36"/>
      <c r="AB647" s="36"/>
      <c r="AC647" s="36"/>
      <c r="AD647" s="36"/>
    </row>
    <row r="648" spans="12:30" ht="12.75">
      <c r="L648" s="46"/>
      <c r="M648" s="46"/>
      <c r="AA648" s="36"/>
      <c r="AB648" s="36"/>
      <c r="AC648" s="36"/>
      <c r="AD648" s="36"/>
    </row>
    <row r="649" spans="12:30" ht="12.75">
      <c r="L649" s="46"/>
      <c r="M649" s="46"/>
      <c r="AA649" s="36"/>
      <c r="AB649" s="36"/>
      <c r="AC649" s="36"/>
      <c r="AD649" s="36"/>
    </row>
    <row r="650" spans="12:30" ht="12.75">
      <c r="L650" s="46"/>
      <c r="M650" s="46"/>
      <c r="AA650" s="36"/>
      <c r="AB650" s="36"/>
      <c r="AC650" s="36"/>
      <c r="AD650" s="36"/>
    </row>
    <row r="651" spans="12:30" ht="12.75">
      <c r="L651" s="46"/>
      <c r="M651" s="46"/>
      <c r="AA651" s="36"/>
      <c r="AB651" s="36"/>
      <c r="AC651" s="36"/>
      <c r="AD651" s="36"/>
    </row>
    <row r="652" spans="12:30" ht="12.75">
      <c r="L652" s="46"/>
      <c r="M652" s="46"/>
      <c r="AA652" s="36"/>
      <c r="AB652" s="36"/>
      <c r="AC652" s="36"/>
      <c r="AD652" s="36"/>
    </row>
    <row r="653" spans="12:30" ht="12.75">
      <c r="L653" s="46"/>
      <c r="M653" s="46"/>
      <c r="AA653" s="36"/>
      <c r="AB653" s="36"/>
      <c r="AC653" s="36"/>
      <c r="AD653" s="36"/>
    </row>
    <row r="654" spans="12:30" ht="12.75">
      <c r="L654" s="46"/>
      <c r="M654" s="46"/>
      <c r="AA654" s="36"/>
      <c r="AB654" s="36"/>
      <c r="AC654" s="36"/>
      <c r="AD654" s="36"/>
    </row>
    <row r="655" spans="12:30" ht="12.75">
      <c r="L655" s="46"/>
      <c r="M655" s="46"/>
      <c r="AA655" s="36"/>
      <c r="AB655" s="36"/>
      <c r="AC655" s="36"/>
      <c r="AD655" s="36"/>
    </row>
    <row r="656" spans="12:30" ht="12.75">
      <c r="L656" s="46"/>
      <c r="M656" s="46"/>
      <c r="AA656" s="36"/>
      <c r="AB656" s="36"/>
      <c r="AC656" s="36"/>
      <c r="AD656" s="36"/>
    </row>
    <row r="657" spans="12:30" ht="12.75">
      <c r="L657" s="46"/>
      <c r="M657" s="46"/>
      <c r="AA657" s="36"/>
      <c r="AB657" s="36"/>
      <c r="AC657" s="36"/>
      <c r="AD657" s="36"/>
    </row>
    <row r="658" spans="12:30" ht="12.75">
      <c r="L658" s="46"/>
      <c r="M658" s="46"/>
      <c r="AA658" s="36"/>
      <c r="AB658" s="36"/>
      <c r="AC658" s="36"/>
      <c r="AD658" s="36"/>
    </row>
    <row r="659" spans="12:30" ht="12.75">
      <c r="L659" s="46"/>
      <c r="M659" s="46"/>
      <c r="AA659" s="36"/>
      <c r="AB659" s="36"/>
      <c r="AC659" s="36"/>
      <c r="AD659" s="36"/>
    </row>
    <row r="660" spans="12:30" ht="12.75">
      <c r="L660" s="46"/>
      <c r="M660" s="46"/>
      <c r="AA660" s="36"/>
      <c r="AB660" s="36"/>
      <c r="AC660" s="36"/>
      <c r="AD660" s="36"/>
    </row>
    <row r="661" spans="12:30" ht="12.75">
      <c r="L661" s="46"/>
      <c r="M661" s="46"/>
      <c r="AA661" s="36"/>
      <c r="AB661" s="36"/>
      <c r="AC661" s="36"/>
      <c r="AD661" s="36"/>
    </row>
    <row r="662" spans="12:30" ht="12.75">
      <c r="L662" s="46"/>
      <c r="M662" s="46"/>
      <c r="AA662" s="36"/>
      <c r="AB662" s="36"/>
      <c r="AC662" s="36"/>
      <c r="AD662" s="36"/>
    </row>
    <row r="663" spans="12:30" ht="12.75">
      <c r="L663" s="46"/>
      <c r="M663" s="46"/>
      <c r="AA663" s="36"/>
      <c r="AB663" s="36"/>
      <c r="AC663" s="36"/>
      <c r="AD663" s="36"/>
    </row>
    <row r="664" spans="12:30" ht="12.75">
      <c r="L664" s="46"/>
      <c r="M664" s="46"/>
      <c r="AA664" s="36"/>
      <c r="AB664" s="36"/>
      <c r="AC664" s="36"/>
      <c r="AD664" s="36"/>
    </row>
    <row r="665" spans="12:30" ht="12.75">
      <c r="L665" s="46"/>
      <c r="M665" s="46"/>
      <c r="AA665" s="36"/>
      <c r="AB665" s="36"/>
      <c r="AC665" s="36"/>
      <c r="AD665" s="36"/>
    </row>
    <row r="666" spans="12:30" ht="12.75">
      <c r="L666" s="46"/>
      <c r="M666" s="46"/>
      <c r="AA666" s="36"/>
      <c r="AB666" s="36"/>
      <c r="AC666" s="36"/>
      <c r="AD666" s="36"/>
    </row>
    <row r="667" spans="12:30" ht="12.75">
      <c r="L667" s="46"/>
      <c r="M667" s="46"/>
      <c r="AA667" s="36"/>
      <c r="AB667" s="36"/>
      <c r="AC667" s="36"/>
      <c r="AD667" s="36"/>
    </row>
    <row r="668" spans="12:30" ht="12.75">
      <c r="L668" s="46"/>
      <c r="M668" s="46"/>
      <c r="AA668" s="36"/>
      <c r="AB668" s="36"/>
      <c r="AC668" s="36"/>
      <c r="AD668" s="36"/>
    </row>
    <row r="669" spans="12:30" ht="12.75">
      <c r="L669" s="46"/>
      <c r="M669" s="46"/>
      <c r="AA669" s="36"/>
      <c r="AB669" s="36"/>
      <c r="AC669" s="36"/>
      <c r="AD669" s="36"/>
    </row>
    <row r="670" spans="12:30" ht="12.75">
      <c r="L670" s="46"/>
      <c r="M670" s="46"/>
      <c r="AA670" s="36"/>
      <c r="AB670" s="36"/>
      <c r="AC670" s="36"/>
      <c r="AD670" s="36"/>
    </row>
    <row r="671" spans="12:30" ht="12.75">
      <c r="L671" s="46"/>
      <c r="M671" s="46"/>
      <c r="AA671" s="36"/>
      <c r="AB671" s="36"/>
      <c r="AC671" s="36"/>
      <c r="AD671" s="36"/>
    </row>
    <row r="672" spans="12:30" ht="12.75">
      <c r="L672" s="46"/>
      <c r="M672" s="46"/>
      <c r="AA672" s="36"/>
      <c r="AB672" s="36"/>
      <c r="AC672" s="36"/>
      <c r="AD672" s="36"/>
    </row>
    <row r="673" spans="12:30" ht="12.75">
      <c r="L673" s="46"/>
      <c r="M673" s="46"/>
      <c r="AA673" s="36"/>
      <c r="AB673" s="36"/>
      <c r="AC673" s="36"/>
      <c r="AD673" s="36"/>
    </row>
    <row r="674" spans="12:30" ht="12.75">
      <c r="L674" s="46"/>
      <c r="M674" s="46"/>
      <c r="AA674" s="36"/>
      <c r="AB674" s="36"/>
      <c r="AC674" s="36"/>
      <c r="AD674" s="36"/>
    </row>
    <row r="675" spans="12:30" ht="12.75">
      <c r="L675" s="46"/>
      <c r="M675" s="46"/>
      <c r="AA675" s="36"/>
      <c r="AB675" s="36"/>
      <c r="AC675" s="36"/>
      <c r="AD675" s="36"/>
    </row>
    <row r="676" spans="12:30" ht="12.75">
      <c r="L676" s="46"/>
      <c r="M676" s="46"/>
      <c r="AA676" s="36"/>
      <c r="AB676" s="36"/>
      <c r="AC676" s="36"/>
      <c r="AD676" s="36"/>
    </row>
    <row r="677" spans="12:30" ht="12.75">
      <c r="L677" s="46"/>
      <c r="M677" s="46"/>
      <c r="AA677" s="36"/>
      <c r="AB677" s="36"/>
      <c r="AC677" s="36"/>
      <c r="AD677" s="36"/>
    </row>
    <row r="678" spans="12:30" ht="12.75">
      <c r="L678" s="46"/>
      <c r="M678" s="46"/>
      <c r="AA678" s="36"/>
      <c r="AB678" s="36"/>
      <c r="AC678" s="36"/>
      <c r="AD678" s="36"/>
    </row>
    <row r="679" spans="12:30" ht="12.75">
      <c r="L679" s="46"/>
      <c r="M679" s="46"/>
      <c r="AA679" s="36"/>
      <c r="AB679" s="36"/>
      <c r="AC679" s="36"/>
      <c r="AD679" s="36"/>
    </row>
    <row r="680" spans="12:30" ht="12.75">
      <c r="L680" s="46"/>
      <c r="M680" s="46"/>
      <c r="AA680" s="36"/>
      <c r="AB680" s="36"/>
      <c r="AC680" s="36"/>
      <c r="AD680" s="36"/>
    </row>
    <row r="681" spans="12:30" ht="12.75">
      <c r="L681" s="46"/>
      <c r="M681" s="46"/>
      <c r="AA681" s="36"/>
      <c r="AB681" s="36"/>
      <c r="AC681" s="36"/>
      <c r="AD681" s="36"/>
    </row>
    <row r="682" spans="12:30" ht="12.75">
      <c r="L682" s="46"/>
      <c r="M682" s="46"/>
      <c r="AA682" s="36"/>
      <c r="AB682" s="36"/>
      <c r="AC682" s="36"/>
      <c r="AD682" s="36"/>
    </row>
    <row r="683" spans="12:30" ht="12.75">
      <c r="L683" s="46"/>
      <c r="M683" s="46"/>
      <c r="AA683" s="36"/>
      <c r="AB683" s="36"/>
      <c r="AC683" s="36"/>
      <c r="AD683" s="36"/>
    </row>
    <row r="684" spans="12:30" ht="12.75">
      <c r="L684" s="46"/>
      <c r="M684" s="46"/>
      <c r="AA684" s="36"/>
      <c r="AB684" s="36"/>
      <c r="AC684" s="36"/>
      <c r="AD684" s="36"/>
    </row>
    <row r="685" spans="12:30" ht="12.75">
      <c r="L685" s="46"/>
      <c r="M685" s="46"/>
      <c r="AA685" s="36"/>
      <c r="AB685" s="36"/>
      <c r="AC685" s="36"/>
      <c r="AD685" s="36"/>
    </row>
    <row r="686" spans="12:30" ht="12.75">
      <c r="L686" s="46"/>
      <c r="M686" s="46"/>
      <c r="AA686" s="36"/>
      <c r="AB686" s="36"/>
      <c r="AC686" s="36"/>
      <c r="AD686" s="36"/>
    </row>
    <row r="687" spans="12:30" ht="12.75">
      <c r="L687" s="46"/>
      <c r="M687" s="46"/>
      <c r="AA687" s="36"/>
      <c r="AB687" s="36"/>
      <c r="AC687" s="36"/>
      <c r="AD687" s="36"/>
    </row>
    <row r="688" spans="12:30" ht="12.75">
      <c r="L688" s="46"/>
      <c r="M688" s="46"/>
      <c r="AA688" s="36"/>
      <c r="AB688" s="36"/>
      <c r="AC688" s="36"/>
      <c r="AD688" s="36"/>
    </row>
    <row r="689" spans="12:30" ht="12.75">
      <c r="L689" s="46"/>
      <c r="M689" s="46"/>
      <c r="AA689" s="36"/>
      <c r="AB689" s="36"/>
      <c r="AC689" s="36"/>
      <c r="AD689" s="36"/>
    </row>
    <row r="690" spans="12:30" ht="12.75">
      <c r="L690" s="46"/>
      <c r="M690" s="46"/>
      <c r="AA690" s="36"/>
      <c r="AB690" s="36"/>
      <c r="AC690" s="36"/>
      <c r="AD690" s="36"/>
    </row>
    <row r="691" spans="12:30" ht="12.75">
      <c r="L691" s="46"/>
      <c r="M691" s="46"/>
      <c r="AA691" s="36"/>
      <c r="AB691" s="36"/>
      <c r="AC691" s="36"/>
      <c r="AD691" s="36"/>
    </row>
    <row r="692" spans="12:30" ht="12.75">
      <c r="L692" s="46"/>
      <c r="M692" s="46"/>
      <c r="AA692" s="36"/>
      <c r="AB692" s="36"/>
      <c r="AC692" s="36"/>
      <c r="AD692" s="36"/>
    </row>
    <row r="693" spans="12:30" ht="12.75">
      <c r="L693" s="46"/>
      <c r="M693" s="46"/>
      <c r="AA693" s="36"/>
      <c r="AB693" s="36"/>
      <c r="AC693" s="36"/>
      <c r="AD693" s="36"/>
    </row>
    <row r="694" spans="12:30" ht="12.75">
      <c r="L694" s="46"/>
      <c r="M694" s="46"/>
      <c r="AA694" s="36"/>
      <c r="AB694" s="36"/>
      <c r="AC694" s="36"/>
      <c r="AD694" s="36"/>
    </row>
    <row r="695" spans="12:30" ht="12.75">
      <c r="L695" s="46"/>
      <c r="M695" s="46"/>
      <c r="AA695" s="36"/>
      <c r="AB695" s="36"/>
      <c r="AC695" s="36"/>
      <c r="AD695" s="36"/>
    </row>
    <row r="696" spans="12:30" ht="12.75">
      <c r="L696" s="46"/>
      <c r="M696" s="46"/>
      <c r="AA696" s="36"/>
      <c r="AB696" s="36"/>
      <c r="AC696" s="36"/>
      <c r="AD696" s="36"/>
    </row>
    <row r="697" spans="12:30" ht="12.75">
      <c r="L697" s="46"/>
      <c r="M697" s="46"/>
      <c r="AA697" s="36"/>
      <c r="AB697" s="36"/>
      <c r="AC697" s="36"/>
      <c r="AD697" s="36"/>
    </row>
    <row r="698" spans="12:30" ht="12.75">
      <c r="L698" s="46"/>
      <c r="M698" s="46"/>
      <c r="AA698" s="36"/>
      <c r="AB698" s="36"/>
      <c r="AC698" s="36"/>
      <c r="AD698" s="36"/>
    </row>
    <row r="699" spans="12:30" ht="12.75">
      <c r="L699" s="46"/>
      <c r="M699" s="46"/>
      <c r="AA699" s="36"/>
      <c r="AB699" s="36"/>
      <c r="AC699" s="36"/>
      <c r="AD699" s="36"/>
    </row>
    <row r="700" spans="12:30" ht="12.75">
      <c r="L700" s="46"/>
      <c r="M700" s="46"/>
      <c r="AA700" s="36"/>
      <c r="AB700" s="36"/>
      <c r="AC700" s="36"/>
      <c r="AD700" s="36"/>
    </row>
    <row r="701" spans="12:30" ht="12.75">
      <c r="L701" s="46"/>
      <c r="M701" s="46"/>
      <c r="AA701" s="36"/>
      <c r="AB701" s="36"/>
      <c r="AC701" s="36"/>
      <c r="AD701" s="36"/>
    </row>
    <row r="702" spans="12:30" ht="12.75">
      <c r="L702" s="46"/>
      <c r="M702" s="46"/>
      <c r="AA702" s="36"/>
      <c r="AB702" s="36"/>
      <c r="AC702" s="36"/>
      <c r="AD702" s="36"/>
    </row>
    <row r="703" spans="12:30" ht="12.75">
      <c r="L703" s="46"/>
      <c r="M703" s="46"/>
      <c r="AA703" s="36"/>
      <c r="AB703" s="36"/>
      <c r="AC703" s="36"/>
      <c r="AD703" s="36"/>
    </row>
    <row r="704" spans="12:30" ht="12.75">
      <c r="L704" s="46"/>
      <c r="M704" s="46"/>
      <c r="AA704" s="36"/>
      <c r="AB704" s="36"/>
      <c r="AC704" s="36"/>
      <c r="AD704" s="36"/>
    </row>
    <row r="705" spans="12:30" ht="12.75">
      <c r="L705" s="46"/>
      <c r="M705" s="46"/>
      <c r="AA705" s="36"/>
      <c r="AB705" s="36"/>
      <c r="AC705" s="36"/>
      <c r="AD705" s="36"/>
    </row>
    <row r="706" spans="12:30" ht="12.75">
      <c r="L706" s="46"/>
      <c r="M706" s="46"/>
      <c r="AA706" s="36"/>
      <c r="AB706" s="36"/>
      <c r="AC706" s="36"/>
      <c r="AD706" s="36"/>
    </row>
    <row r="707" spans="12:30" ht="12.75">
      <c r="L707" s="46"/>
      <c r="M707" s="46"/>
      <c r="AA707" s="36"/>
      <c r="AB707" s="36"/>
      <c r="AC707" s="36"/>
      <c r="AD707" s="36"/>
    </row>
    <row r="708" spans="12:30" ht="12.75">
      <c r="L708" s="46"/>
      <c r="M708" s="46"/>
      <c r="AA708" s="36"/>
      <c r="AB708" s="36"/>
      <c r="AC708" s="36"/>
      <c r="AD708" s="36"/>
    </row>
    <row r="709" spans="12:30" ht="12.75">
      <c r="L709" s="46"/>
      <c r="M709" s="46"/>
      <c r="AA709" s="36"/>
      <c r="AB709" s="36"/>
      <c r="AC709" s="36"/>
      <c r="AD709" s="36"/>
    </row>
    <row r="710" spans="12:30" ht="12.75">
      <c r="L710" s="46"/>
      <c r="M710" s="46"/>
      <c r="AA710" s="36"/>
      <c r="AB710" s="36"/>
      <c r="AC710" s="36"/>
      <c r="AD710" s="36"/>
    </row>
    <row r="711" spans="12:30" ht="12.75">
      <c r="L711" s="46"/>
      <c r="M711" s="46"/>
      <c r="AA711" s="36"/>
      <c r="AB711" s="36"/>
      <c r="AC711" s="36"/>
      <c r="AD711" s="36"/>
    </row>
    <row r="712" spans="12:30" ht="12.75">
      <c r="L712" s="46"/>
      <c r="M712" s="46"/>
      <c r="AA712" s="36"/>
      <c r="AB712" s="36"/>
      <c r="AC712" s="36"/>
      <c r="AD712" s="36"/>
    </row>
    <row r="713" spans="12:30" ht="12.75">
      <c r="L713" s="46"/>
      <c r="M713" s="46"/>
      <c r="AA713" s="36"/>
      <c r="AB713" s="36"/>
      <c r="AC713" s="36"/>
      <c r="AD713" s="36"/>
    </row>
    <row r="714" spans="12:30" ht="12.75">
      <c r="L714" s="46"/>
      <c r="M714" s="46"/>
      <c r="AA714" s="36"/>
      <c r="AB714" s="36"/>
      <c r="AC714" s="36"/>
      <c r="AD714" s="36"/>
    </row>
    <row r="715" spans="12:30" ht="12.75">
      <c r="L715" s="46"/>
      <c r="M715" s="46"/>
      <c r="AA715" s="36"/>
      <c r="AB715" s="36"/>
      <c r="AC715" s="36"/>
      <c r="AD715" s="36"/>
    </row>
    <row r="716" spans="12:30" ht="12.75">
      <c r="L716" s="46"/>
      <c r="M716" s="46"/>
      <c r="AA716" s="36"/>
      <c r="AB716" s="36"/>
      <c r="AC716" s="36"/>
      <c r="AD716" s="36"/>
    </row>
    <row r="717" spans="12:30" ht="12.75">
      <c r="L717" s="46"/>
      <c r="M717" s="46"/>
      <c r="AA717" s="36"/>
      <c r="AB717" s="36"/>
      <c r="AC717" s="36"/>
      <c r="AD717" s="36"/>
    </row>
    <row r="718" spans="12:30" ht="12.75">
      <c r="L718" s="46"/>
      <c r="M718" s="46"/>
      <c r="AA718" s="36"/>
      <c r="AB718" s="36"/>
      <c r="AC718" s="36"/>
      <c r="AD718" s="36"/>
    </row>
    <row r="719" spans="12:30" ht="12.75">
      <c r="L719" s="46"/>
      <c r="M719" s="46"/>
      <c r="AA719" s="36"/>
      <c r="AB719" s="36"/>
      <c r="AC719" s="36"/>
      <c r="AD719" s="36"/>
    </row>
    <row r="720" spans="12:30" ht="12.75">
      <c r="L720" s="46"/>
      <c r="M720" s="46"/>
      <c r="AA720" s="36"/>
      <c r="AB720" s="36"/>
      <c r="AC720" s="36"/>
      <c r="AD720" s="36"/>
    </row>
    <row r="721" spans="12:30" ht="12.75">
      <c r="L721" s="46"/>
      <c r="M721" s="46"/>
      <c r="AA721" s="36"/>
      <c r="AB721" s="36"/>
      <c r="AC721" s="36"/>
      <c r="AD721" s="36"/>
    </row>
    <row r="722" spans="12:30" ht="12.75">
      <c r="L722" s="46"/>
      <c r="M722" s="46"/>
      <c r="AA722" s="36"/>
      <c r="AB722" s="36"/>
      <c r="AC722" s="36"/>
      <c r="AD722" s="36"/>
    </row>
    <row r="723" spans="12:30" ht="12.75">
      <c r="L723" s="46"/>
      <c r="M723" s="46"/>
      <c r="AA723" s="36"/>
      <c r="AB723" s="36"/>
      <c r="AC723" s="36"/>
      <c r="AD723" s="36"/>
    </row>
    <row r="724" spans="12:30" ht="12.75">
      <c r="L724" s="46"/>
      <c r="M724" s="46"/>
      <c r="AA724" s="36"/>
      <c r="AB724" s="36"/>
      <c r="AC724" s="36"/>
      <c r="AD724" s="36"/>
    </row>
    <row r="725" spans="12:30" ht="12.75">
      <c r="L725" s="46"/>
      <c r="M725" s="46"/>
      <c r="AA725" s="36"/>
      <c r="AB725" s="36"/>
      <c r="AC725" s="36"/>
      <c r="AD725" s="36"/>
    </row>
    <row r="726" spans="12:30" ht="12.75">
      <c r="L726" s="46"/>
      <c r="M726" s="46"/>
      <c r="AA726" s="36"/>
      <c r="AB726" s="36"/>
      <c r="AC726" s="36"/>
      <c r="AD726" s="36"/>
    </row>
    <row r="727" spans="12:30" ht="12.75">
      <c r="L727" s="46"/>
      <c r="M727" s="46"/>
      <c r="AA727" s="36"/>
      <c r="AB727" s="36"/>
      <c r="AC727" s="36"/>
      <c r="AD727" s="36"/>
    </row>
    <row r="728" spans="12:30" ht="12.75">
      <c r="L728" s="46"/>
      <c r="M728" s="46"/>
      <c r="AA728" s="36"/>
      <c r="AB728" s="36"/>
      <c r="AC728" s="36"/>
      <c r="AD728" s="36"/>
    </row>
    <row r="729" spans="12:30" ht="12.75">
      <c r="L729" s="46"/>
      <c r="M729" s="46"/>
      <c r="AA729" s="36"/>
      <c r="AB729" s="36"/>
      <c r="AC729" s="36"/>
      <c r="AD729" s="36"/>
    </row>
    <row r="730" spans="12:30" ht="12.75">
      <c r="L730" s="46"/>
      <c r="M730" s="46"/>
      <c r="AA730" s="36"/>
      <c r="AB730" s="36"/>
      <c r="AC730" s="36"/>
      <c r="AD730" s="36"/>
    </row>
    <row r="731" spans="12:30" ht="12.75">
      <c r="L731" s="46"/>
      <c r="M731" s="46"/>
      <c r="AA731" s="36"/>
      <c r="AB731" s="36"/>
      <c r="AC731" s="36"/>
      <c r="AD731" s="36"/>
    </row>
    <row r="732" spans="12:30" ht="12.75">
      <c r="L732" s="46"/>
      <c r="M732" s="46"/>
      <c r="AA732" s="36"/>
      <c r="AB732" s="36"/>
      <c r="AC732" s="36"/>
      <c r="AD732" s="36"/>
    </row>
    <row r="733" spans="12:30" ht="12.75">
      <c r="L733" s="46"/>
      <c r="M733" s="46"/>
      <c r="AA733" s="36"/>
      <c r="AB733" s="36"/>
      <c r="AC733" s="36"/>
      <c r="AD733" s="36"/>
    </row>
    <row r="734" spans="12:30" ht="12.75">
      <c r="L734" s="46"/>
      <c r="M734" s="46"/>
      <c r="AA734" s="36"/>
      <c r="AB734" s="36"/>
      <c r="AC734" s="36"/>
      <c r="AD734" s="36"/>
    </row>
    <row r="735" spans="12:30" ht="12.75">
      <c r="L735" s="46"/>
      <c r="M735" s="46"/>
      <c r="AA735" s="36"/>
      <c r="AB735" s="36"/>
      <c r="AC735" s="36"/>
      <c r="AD735" s="36"/>
    </row>
    <row r="736" spans="12:30" ht="12.75">
      <c r="L736" s="46"/>
      <c r="M736" s="46"/>
      <c r="AA736" s="36"/>
      <c r="AB736" s="36"/>
      <c r="AC736" s="36"/>
      <c r="AD736" s="36"/>
    </row>
    <row r="737" spans="12:30" ht="12.75">
      <c r="L737" s="46"/>
      <c r="M737" s="46"/>
      <c r="AA737" s="36"/>
      <c r="AB737" s="36"/>
      <c r="AC737" s="36"/>
      <c r="AD737" s="36"/>
    </row>
    <row r="738" spans="12:30" ht="12.75">
      <c r="L738" s="46"/>
      <c r="M738" s="46"/>
      <c r="AA738" s="36"/>
      <c r="AB738" s="36"/>
      <c r="AC738" s="36"/>
      <c r="AD738" s="36"/>
    </row>
    <row r="739" spans="12:30" ht="12.75">
      <c r="L739" s="46"/>
      <c r="M739" s="46"/>
      <c r="AA739" s="36"/>
      <c r="AB739" s="36"/>
      <c r="AC739" s="36"/>
      <c r="AD739" s="36"/>
    </row>
    <row r="740" spans="12:30" ht="12.75">
      <c r="L740" s="46"/>
      <c r="M740" s="46"/>
      <c r="AA740" s="36"/>
      <c r="AB740" s="36"/>
      <c r="AC740" s="36"/>
      <c r="AD740" s="36"/>
    </row>
    <row r="741" spans="12:30" ht="12.75">
      <c r="L741" s="46"/>
      <c r="M741" s="46"/>
      <c r="AA741" s="36"/>
      <c r="AB741" s="36"/>
      <c r="AC741" s="36"/>
      <c r="AD741" s="36"/>
    </row>
    <row r="742" spans="12:30" ht="12.75">
      <c r="L742" s="46"/>
      <c r="M742" s="46"/>
      <c r="AA742" s="36"/>
      <c r="AB742" s="36"/>
      <c r="AC742" s="36"/>
      <c r="AD742" s="36"/>
    </row>
    <row r="743" spans="12:30" ht="12.75">
      <c r="L743" s="46"/>
      <c r="M743" s="46"/>
      <c r="AA743" s="36"/>
      <c r="AB743" s="36"/>
      <c r="AC743" s="36"/>
      <c r="AD743" s="36"/>
    </row>
    <row r="744" spans="12:30" ht="12.75">
      <c r="L744" s="46"/>
      <c r="M744" s="46"/>
      <c r="AA744" s="36"/>
      <c r="AB744" s="36"/>
      <c r="AC744" s="36"/>
      <c r="AD744" s="36"/>
    </row>
    <row r="745" spans="12:30" ht="12.75">
      <c r="L745" s="46"/>
      <c r="M745" s="46"/>
      <c r="AA745" s="36"/>
      <c r="AB745" s="36"/>
      <c r="AC745" s="36"/>
      <c r="AD745" s="36"/>
    </row>
    <row r="746" spans="12:30" ht="12.75">
      <c r="L746" s="46"/>
      <c r="M746" s="46"/>
      <c r="AA746" s="36"/>
      <c r="AB746" s="36"/>
      <c r="AC746" s="36"/>
      <c r="AD746" s="36"/>
    </row>
    <row r="747" spans="12:30" ht="12.75">
      <c r="L747" s="46"/>
      <c r="M747" s="46"/>
      <c r="AA747" s="36"/>
      <c r="AB747" s="36"/>
      <c r="AC747" s="36"/>
      <c r="AD747" s="36"/>
    </row>
    <row r="748" spans="12:30" ht="12.75">
      <c r="L748" s="46"/>
      <c r="M748" s="46"/>
      <c r="AA748" s="36"/>
      <c r="AB748" s="36"/>
      <c r="AC748" s="36"/>
      <c r="AD748" s="36"/>
    </row>
    <row r="749" spans="12:30" ht="12.75">
      <c r="L749" s="46"/>
      <c r="M749" s="46"/>
      <c r="AA749" s="36"/>
      <c r="AB749" s="36"/>
      <c r="AC749" s="36"/>
      <c r="AD749" s="36"/>
    </row>
    <row r="750" spans="12:30" ht="12.75">
      <c r="L750" s="46"/>
      <c r="M750" s="46"/>
      <c r="AA750" s="36"/>
      <c r="AB750" s="36"/>
      <c r="AC750" s="36"/>
      <c r="AD750" s="36"/>
    </row>
    <row r="751" spans="12:30" ht="12.75">
      <c r="L751" s="46"/>
      <c r="M751" s="46"/>
      <c r="AA751" s="36"/>
      <c r="AB751" s="36"/>
      <c r="AC751" s="36"/>
      <c r="AD751" s="36"/>
    </row>
    <row r="752" spans="12:30" ht="12.75">
      <c r="L752" s="46"/>
      <c r="M752" s="46"/>
      <c r="AA752" s="36"/>
      <c r="AB752" s="36"/>
      <c r="AC752" s="36"/>
      <c r="AD752" s="36"/>
    </row>
    <row r="753" spans="12:30" ht="12.75">
      <c r="L753" s="46"/>
      <c r="M753" s="46"/>
      <c r="AA753" s="36"/>
      <c r="AB753" s="36"/>
      <c r="AC753" s="36"/>
      <c r="AD753" s="36"/>
    </row>
    <row r="754" spans="12:30" ht="12.75">
      <c r="L754" s="46"/>
      <c r="M754" s="46"/>
      <c r="AA754" s="36"/>
      <c r="AB754" s="36"/>
      <c r="AC754" s="36"/>
      <c r="AD754" s="36"/>
    </row>
    <row r="755" spans="12:30" ht="12.75">
      <c r="L755" s="46"/>
      <c r="M755" s="46"/>
      <c r="AA755" s="36"/>
      <c r="AB755" s="36"/>
      <c r="AC755" s="36"/>
      <c r="AD755" s="36"/>
    </row>
    <row r="756" spans="12:30" ht="12.75">
      <c r="L756" s="46"/>
      <c r="M756" s="46"/>
      <c r="AA756" s="36"/>
      <c r="AB756" s="36"/>
      <c r="AC756" s="36"/>
      <c r="AD756" s="36"/>
    </row>
    <row r="757" spans="12:30" ht="12.75">
      <c r="L757" s="46"/>
      <c r="M757" s="46"/>
      <c r="AA757" s="36"/>
      <c r="AB757" s="36"/>
      <c r="AC757" s="36"/>
      <c r="AD757" s="36"/>
    </row>
    <row r="758" spans="12:30" ht="12.75">
      <c r="L758" s="46"/>
      <c r="M758" s="46"/>
      <c r="AA758" s="36"/>
      <c r="AB758" s="36"/>
      <c r="AC758" s="36"/>
      <c r="AD758" s="36"/>
    </row>
    <row r="759" spans="12:30" ht="12.75">
      <c r="L759" s="46"/>
      <c r="M759" s="46"/>
      <c r="AA759" s="36"/>
      <c r="AB759" s="36"/>
      <c r="AC759" s="36"/>
      <c r="AD759" s="36"/>
    </row>
    <row r="760" spans="12:30" ht="12.75">
      <c r="L760" s="46"/>
      <c r="M760" s="46"/>
      <c r="AA760" s="36"/>
      <c r="AB760" s="36"/>
      <c r="AC760" s="36"/>
      <c r="AD760" s="36"/>
    </row>
    <row r="761" spans="12:30" ht="12.75">
      <c r="L761" s="46"/>
      <c r="M761" s="46"/>
      <c r="AA761" s="36"/>
      <c r="AB761" s="36"/>
      <c r="AC761" s="36"/>
      <c r="AD761" s="36"/>
    </row>
    <row r="762" spans="12:30" ht="12.75">
      <c r="L762" s="46"/>
      <c r="M762" s="46"/>
      <c r="AA762" s="36"/>
      <c r="AB762" s="36"/>
      <c r="AC762" s="36"/>
      <c r="AD762" s="36"/>
    </row>
    <row r="763" spans="12:30" ht="12.75">
      <c r="L763" s="46"/>
      <c r="M763" s="46"/>
      <c r="AA763" s="36"/>
      <c r="AB763" s="36"/>
      <c r="AC763" s="36"/>
      <c r="AD763" s="36"/>
    </row>
    <row r="764" spans="12:30" ht="12.75">
      <c r="L764" s="46"/>
      <c r="M764" s="46"/>
      <c r="AA764" s="36"/>
      <c r="AB764" s="36"/>
      <c r="AC764" s="36"/>
      <c r="AD764" s="36"/>
    </row>
    <row r="765" spans="12:30" ht="12.75">
      <c r="L765" s="46"/>
      <c r="M765" s="46"/>
      <c r="AA765" s="36"/>
      <c r="AB765" s="36"/>
      <c r="AC765" s="36"/>
      <c r="AD765" s="36"/>
    </row>
    <row r="766" spans="12:30" ht="12.75">
      <c r="L766" s="46"/>
      <c r="M766" s="46"/>
      <c r="AA766" s="36"/>
      <c r="AB766" s="36"/>
      <c r="AC766" s="36"/>
      <c r="AD766" s="36"/>
    </row>
    <row r="767" spans="12:30" ht="12.75">
      <c r="L767" s="46"/>
      <c r="M767" s="46"/>
      <c r="AA767" s="36"/>
      <c r="AB767" s="36"/>
      <c r="AC767" s="36"/>
      <c r="AD767" s="36"/>
    </row>
    <row r="768" spans="12:30" ht="12.75">
      <c r="L768" s="46"/>
      <c r="M768" s="46"/>
      <c r="AA768" s="36"/>
      <c r="AB768" s="36"/>
      <c r="AC768" s="36"/>
      <c r="AD768" s="36"/>
    </row>
    <row r="769" spans="12:30" ht="12.75">
      <c r="L769" s="46"/>
      <c r="M769" s="46"/>
      <c r="AA769" s="36"/>
      <c r="AB769" s="36"/>
      <c r="AC769" s="36"/>
      <c r="AD769" s="36"/>
    </row>
    <row r="770" spans="12:30" ht="12.75">
      <c r="L770" s="46"/>
      <c r="M770" s="46"/>
      <c r="AA770" s="36"/>
      <c r="AB770" s="36"/>
      <c r="AC770" s="36"/>
      <c r="AD770" s="36"/>
    </row>
    <row r="771" spans="12:30" ht="12.75">
      <c r="L771" s="46"/>
      <c r="M771" s="46"/>
      <c r="AA771" s="36"/>
      <c r="AB771" s="36"/>
      <c r="AC771" s="36"/>
      <c r="AD771" s="36"/>
    </row>
    <row r="772" spans="12:30" ht="12.75">
      <c r="L772" s="46"/>
      <c r="M772" s="46"/>
      <c r="AA772" s="36"/>
      <c r="AB772" s="36"/>
      <c r="AC772" s="36"/>
      <c r="AD772" s="36"/>
    </row>
    <row r="773" spans="12:30" ht="12.75">
      <c r="L773" s="46"/>
      <c r="M773" s="46"/>
      <c r="AA773" s="36"/>
      <c r="AB773" s="36"/>
      <c r="AC773" s="36"/>
      <c r="AD773" s="36"/>
    </row>
    <row r="774" spans="12:30" ht="12.75">
      <c r="L774" s="46"/>
      <c r="M774" s="46"/>
      <c r="AA774" s="36"/>
      <c r="AB774" s="36"/>
      <c r="AC774" s="36"/>
      <c r="AD774" s="36"/>
    </row>
    <row r="775" spans="12:30" ht="12.75">
      <c r="L775" s="46"/>
      <c r="M775" s="46"/>
      <c r="AA775" s="36"/>
      <c r="AB775" s="36"/>
      <c r="AC775" s="36"/>
      <c r="AD775" s="36"/>
    </row>
    <row r="776" spans="12:30" ht="12.75">
      <c r="L776" s="46"/>
      <c r="M776" s="46"/>
      <c r="AA776" s="36"/>
      <c r="AB776" s="36"/>
      <c r="AC776" s="36"/>
      <c r="AD776" s="36"/>
    </row>
    <row r="777" spans="12:30" ht="12.75">
      <c r="L777" s="46"/>
      <c r="M777" s="46"/>
      <c r="AA777" s="36"/>
      <c r="AB777" s="36"/>
      <c r="AC777" s="36"/>
      <c r="AD777" s="36"/>
    </row>
    <row r="778" spans="12:30" ht="12.75">
      <c r="L778" s="46"/>
      <c r="M778" s="46"/>
      <c r="AA778" s="36"/>
      <c r="AB778" s="36"/>
      <c r="AC778" s="36"/>
      <c r="AD778" s="36"/>
    </row>
    <row r="779" spans="12:30" ht="12.75">
      <c r="L779" s="46"/>
      <c r="M779" s="46"/>
      <c r="AA779" s="36"/>
      <c r="AB779" s="36"/>
      <c r="AC779" s="36"/>
      <c r="AD779" s="36"/>
    </row>
    <row r="780" spans="12:30" ht="12.75">
      <c r="L780" s="46"/>
      <c r="M780" s="46"/>
      <c r="AA780" s="36"/>
      <c r="AB780" s="36"/>
      <c r="AC780" s="36"/>
      <c r="AD780" s="36"/>
    </row>
    <row r="781" spans="12:30" ht="12.75">
      <c r="L781" s="46"/>
      <c r="M781" s="46"/>
      <c r="AA781" s="36"/>
      <c r="AB781" s="36"/>
      <c r="AC781" s="36"/>
      <c r="AD781" s="36"/>
    </row>
    <row r="782" spans="12:30" ht="12.75">
      <c r="L782" s="46"/>
      <c r="M782" s="46"/>
      <c r="AA782" s="36"/>
      <c r="AB782" s="36"/>
      <c r="AC782" s="36"/>
      <c r="AD782" s="36"/>
    </row>
    <row r="783" spans="12:30" ht="12.75">
      <c r="L783" s="46"/>
      <c r="M783" s="46"/>
      <c r="AA783" s="36"/>
      <c r="AB783" s="36"/>
      <c r="AC783" s="36"/>
      <c r="AD783" s="36"/>
    </row>
    <row r="784" spans="12:30" ht="12.75">
      <c r="L784" s="46"/>
      <c r="M784" s="46"/>
      <c r="AA784" s="36"/>
      <c r="AB784" s="36"/>
      <c r="AC784" s="36"/>
      <c r="AD784" s="36"/>
    </row>
    <row r="785" spans="12:30" ht="12.75">
      <c r="L785" s="46"/>
      <c r="M785" s="46"/>
      <c r="AA785" s="36"/>
      <c r="AB785" s="36"/>
      <c r="AC785" s="36"/>
      <c r="AD785" s="36"/>
    </row>
    <row r="786" spans="12:30" ht="12.75">
      <c r="L786" s="46"/>
      <c r="M786" s="46"/>
      <c r="AA786" s="36"/>
      <c r="AB786" s="36"/>
      <c r="AC786" s="36"/>
      <c r="AD786" s="36"/>
    </row>
    <row r="787" spans="12:30" ht="12.75">
      <c r="L787" s="46"/>
      <c r="M787" s="46"/>
      <c r="AA787" s="36"/>
      <c r="AB787" s="36"/>
      <c r="AC787" s="36"/>
      <c r="AD787" s="36"/>
    </row>
    <row r="788" spans="12:30" ht="12.75">
      <c r="L788" s="46"/>
      <c r="M788" s="46"/>
      <c r="AA788" s="36"/>
      <c r="AB788" s="36"/>
      <c r="AC788" s="36"/>
      <c r="AD788" s="36"/>
    </row>
    <row r="789" spans="12:30" ht="12.75">
      <c r="L789" s="46"/>
      <c r="M789" s="46"/>
      <c r="AA789" s="36"/>
      <c r="AB789" s="36"/>
      <c r="AC789" s="36"/>
      <c r="AD789" s="36"/>
    </row>
    <row r="790" spans="12:30" ht="12.75">
      <c r="L790" s="46"/>
      <c r="M790" s="46"/>
      <c r="AA790" s="36"/>
      <c r="AB790" s="36"/>
      <c r="AC790" s="36"/>
      <c r="AD790" s="36"/>
    </row>
    <row r="791" spans="12:30" ht="12.75">
      <c r="L791" s="46"/>
      <c r="M791" s="46"/>
      <c r="AA791" s="36"/>
      <c r="AB791" s="36"/>
      <c r="AC791" s="36"/>
      <c r="AD791" s="36"/>
    </row>
    <row r="792" spans="12:30" ht="12.75">
      <c r="L792" s="46"/>
      <c r="M792" s="46"/>
      <c r="AA792" s="36"/>
      <c r="AB792" s="36"/>
      <c r="AC792" s="36"/>
      <c r="AD792" s="36"/>
    </row>
    <row r="793" spans="12:30" ht="12.75">
      <c r="L793" s="46"/>
      <c r="M793" s="46"/>
      <c r="AA793" s="36"/>
      <c r="AB793" s="36"/>
      <c r="AC793" s="36"/>
      <c r="AD793" s="36"/>
    </row>
    <row r="794" spans="12:30" ht="12.75">
      <c r="L794" s="46"/>
      <c r="M794" s="46"/>
      <c r="AA794" s="36"/>
      <c r="AB794" s="36"/>
      <c r="AC794" s="36"/>
      <c r="AD794" s="36"/>
    </row>
    <row r="795" spans="12:30" ht="12.75">
      <c r="L795" s="46"/>
      <c r="M795" s="46"/>
      <c r="AA795" s="36"/>
      <c r="AB795" s="36"/>
      <c r="AC795" s="36"/>
      <c r="AD795" s="36"/>
    </row>
    <row r="796" spans="12:30" ht="12.75">
      <c r="L796" s="46"/>
      <c r="M796" s="46"/>
      <c r="AA796" s="36"/>
      <c r="AB796" s="36"/>
      <c r="AC796" s="36"/>
      <c r="AD796" s="36"/>
    </row>
    <row r="797" spans="12:30" ht="12.75">
      <c r="L797" s="46"/>
      <c r="M797" s="46"/>
      <c r="AA797" s="36"/>
      <c r="AB797" s="36"/>
      <c r="AC797" s="36"/>
      <c r="AD797" s="36"/>
    </row>
    <row r="798" spans="12:30" ht="12.75">
      <c r="L798" s="46"/>
      <c r="M798" s="46"/>
      <c r="AA798" s="36"/>
      <c r="AB798" s="36"/>
      <c r="AC798" s="36"/>
      <c r="AD798" s="36"/>
    </row>
    <row r="799" spans="12:30" ht="12.75">
      <c r="L799" s="46"/>
      <c r="M799" s="46"/>
      <c r="AA799" s="36"/>
      <c r="AB799" s="36"/>
      <c r="AC799" s="36"/>
      <c r="AD799" s="36"/>
    </row>
    <row r="800" spans="12:30" ht="12.75">
      <c r="L800" s="46"/>
      <c r="M800" s="46"/>
      <c r="AA800" s="36"/>
      <c r="AB800" s="36"/>
      <c r="AC800" s="36"/>
      <c r="AD800" s="36"/>
    </row>
    <row r="801" spans="12:30" ht="12.75">
      <c r="L801" s="46"/>
      <c r="M801" s="46"/>
      <c r="AA801" s="36"/>
      <c r="AB801" s="36"/>
      <c r="AC801" s="36"/>
      <c r="AD801" s="36"/>
    </row>
    <row r="802" spans="12:30" ht="12.75">
      <c r="L802" s="46"/>
      <c r="M802" s="46"/>
      <c r="AA802" s="36"/>
      <c r="AB802" s="36"/>
      <c r="AC802" s="36"/>
      <c r="AD802" s="36"/>
    </row>
    <row r="803" spans="12:30" ht="12.75">
      <c r="L803" s="46"/>
      <c r="M803" s="46"/>
      <c r="AA803" s="36"/>
      <c r="AB803" s="36"/>
      <c r="AC803" s="36"/>
      <c r="AD803" s="36"/>
    </row>
    <row r="804" spans="12:30" ht="12.75">
      <c r="L804" s="46"/>
      <c r="M804" s="46"/>
      <c r="AA804" s="36"/>
      <c r="AB804" s="36"/>
      <c r="AC804" s="36"/>
      <c r="AD804" s="36"/>
    </row>
    <row r="805" spans="12:30" ht="12.75">
      <c r="L805" s="46"/>
      <c r="M805" s="46"/>
      <c r="AA805" s="36"/>
      <c r="AB805" s="36"/>
      <c r="AC805" s="36"/>
      <c r="AD805" s="36"/>
    </row>
    <row r="806" spans="12:30" ht="12.75">
      <c r="L806" s="46"/>
      <c r="M806" s="46"/>
      <c r="AA806" s="36"/>
      <c r="AB806" s="36"/>
      <c r="AC806" s="36"/>
      <c r="AD806" s="36"/>
    </row>
    <row r="807" spans="12:30" ht="12.75">
      <c r="L807" s="46"/>
      <c r="M807" s="46"/>
      <c r="AA807" s="36"/>
      <c r="AB807" s="36"/>
      <c r="AC807" s="36"/>
      <c r="AD807" s="36"/>
    </row>
    <row r="808" spans="12:30" ht="12.75">
      <c r="L808" s="46"/>
      <c r="M808" s="46"/>
      <c r="AA808" s="36"/>
      <c r="AB808" s="36"/>
      <c r="AC808" s="36"/>
      <c r="AD808" s="36"/>
    </row>
    <row r="809" spans="12:30" ht="12.75">
      <c r="L809" s="46"/>
      <c r="M809" s="46"/>
      <c r="AA809" s="36"/>
      <c r="AB809" s="36"/>
      <c r="AC809" s="36"/>
      <c r="AD809" s="36"/>
    </row>
    <row r="810" spans="12:30" ht="12.75">
      <c r="L810" s="46"/>
      <c r="M810" s="46"/>
      <c r="AA810" s="36"/>
      <c r="AB810" s="36"/>
      <c r="AC810" s="36"/>
      <c r="AD810" s="36"/>
    </row>
    <row r="811" spans="12:30" ht="12.75">
      <c r="L811" s="46"/>
      <c r="M811" s="46"/>
      <c r="AA811" s="36"/>
      <c r="AB811" s="36"/>
      <c r="AC811" s="36"/>
      <c r="AD811" s="36"/>
    </row>
    <row r="812" spans="12:30" ht="12.75">
      <c r="L812" s="46"/>
      <c r="M812" s="46"/>
      <c r="AA812" s="36"/>
      <c r="AB812" s="36"/>
      <c r="AC812" s="36"/>
      <c r="AD812" s="36"/>
    </row>
    <row r="813" spans="12:30" ht="12.75">
      <c r="L813" s="46"/>
      <c r="M813" s="46"/>
      <c r="AA813" s="36"/>
      <c r="AB813" s="36"/>
      <c r="AC813" s="36"/>
      <c r="AD813" s="36"/>
    </row>
    <row r="814" spans="12:30" ht="12.75">
      <c r="L814" s="46"/>
      <c r="M814" s="46"/>
      <c r="AA814" s="36"/>
      <c r="AB814" s="36"/>
      <c r="AC814" s="36"/>
      <c r="AD814" s="36"/>
    </row>
    <row r="815" spans="12:30" ht="12.75">
      <c r="L815" s="46"/>
      <c r="M815" s="46"/>
      <c r="AA815" s="36"/>
      <c r="AB815" s="36"/>
      <c r="AC815" s="36"/>
      <c r="AD815" s="36"/>
    </row>
    <row r="816" spans="12:30" ht="12.75">
      <c r="L816" s="46"/>
      <c r="M816" s="46"/>
      <c r="AA816" s="36"/>
      <c r="AB816" s="36"/>
      <c r="AC816" s="36"/>
      <c r="AD816" s="36"/>
    </row>
    <row r="817" spans="12:30" ht="12.75">
      <c r="L817" s="46"/>
      <c r="M817" s="46"/>
      <c r="AA817" s="36"/>
      <c r="AB817" s="36"/>
      <c r="AC817" s="36"/>
      <c r="AD817" s="36"/>
    </row>
    <row r="818" spans="12:30" ht="12.75">
      <c r="L818" s="46"/>
      <c r="M818" s="46"/>
      <c r="AA818" s="36"/>
      <c r="AB818" s="36"/>
      <c r="AC818" s="36"/>
      <c r="AD818" s="36"/>
    </row>
    <row r="819" spans="12:30" ht="12.75">
      <c r="L819" s="46"/>
      <c r="M819" s="46"/>
      <c r="AA819" s="36"/>
      <c r="AB819" s="36"/>
      <c r="AC819" s="36"/>
      <c r="AD819" s="36"/>
    </row>
    <row r="820" spans="12:30" ht="12.75">
      <c r="L820" s="46"/>
      <c r="M820" s="46"/>
      <c r="AA820" s="36"/>
      <c r="AB820" s="36"/>
      <c r="AC820" s="36"/>
      <c r="AD820" s="36"/>
    </row>
    <row r="821" spans="12:30" ht="12.75">
      <c r="L821" s="46"/>
      <c r="M821" s="46"/>
      <c r="AA821" s="36"/>
      <c r="AB821" s="36"/>
      <c r="AC821" s="36"/>
      <c r="AD821" s="36"/>
    </row>
    <row r="822" spans="12:30" ht="12.75">
      <c r="L822" s="46"/>
      <c r="M822" s="46"/>
      <c r="AA822" s="36"/>
      <c r="AB822" s="36"/>
      <c r="AC822" s="36"/>
      <c r="AD822" s="36"/>
    </row>
    <row r="823" spans="12:30" ht="12.75">
      <c r="L823" s="46"/>
      <c r="M823" s="46"/>
      <c r="AA823" s="36"/>
      <c r="AB823" s="36"/>
      <c r="AC823" s="36"/>
      <c r="AD823" s="36"/>
    </row>
    <row r="824" spans="12:30" ht="12.75">
      <c r="L824" s="46"/>
      <c r="M824" s="46"/>
      <c r="AA824" s="36"/>
      <c r="AB824" s="36"/>
      <c r="AC824" s="36"/>
      <c r="AD824" s="36"/>
    </row>
    <row r="825" spans="12:30" ht="12.75">
      <c r="L825" s="46"/>
      <c r="M825" s="46"/>
      <c r="AA825" s="36"/>
      <c r="AB825" s="36"/>
      <c r="AC825" s="36"/>
      <c r="AD825" s="36"/>
    </row>
    <row r="826" spans="12:30" ht="12.75">
      <c r="L826" s="46"/>
      <c r="M826" s="46"/>
      <c r="AA826" s="36"/>
      <c r="AB826" s="36"/>
      <c r="AC826" s="36"/>
      <c r="AD826" s="36"/>
    </row>
    <row r="827" spans="12:30" ht="12.75">
      <c r="L827" s="46"/>
      <c r="M827" s="46"/>
      <c r="AA827" s="36"/>
      <c r="AB827" s="36"/>
      <c r="AC827" s="36"/>
      <c r="AD827" s="36"/>
    </row>
    <row r="828" spans="12:30" ht="12.75">
      <c r="L828" s="46"/>
      <c r="M828" s="46"/>
      <c r="AA828" s="36"/>
      <c r="AB828" s="36"/>
      <c r="AC828" s="36"/>
      <c r="AD828" s="36"/>
    </row>
    <row r="829" spans="12:30" ht="12.75">
      <c r="L829" s="46"/>
      <c r="M829" s="46"/>
      <c r="AA829" s="36"/>
      <c r="AB829" s="36"/>
      <c r="AC829" s="36"/>
      <c r="AD829" s="36"/>
    </row>
    <row r="830" spans="12:30" ht="12.75">
      <c r="L830" s="46"/>
      <c r="M830" s="46"/>
      <c r="AA830" s="36"/>
      <c r="AB830" s="36"/>
      <c r="AC830" s="36"/>
      <c r="AD830" s="36"/>
    </row>
    <row r="831" spans="12:30" ht="12.75">
      <c r="L831" s="46"/>
      <c r="M831" s="46"/>
      <c r="AA831" s="36"/>
      <c r="AB831" s="36"/>
      <c r="AC831" s="36"/>
      <c r="AD831" s="36"/>
    </row>
    <row r="832" spans="12:30" ht="12.75">
      <c r="L832" s="46"/>
      <c r="M832" s="46"/>
      <c r="AA832" s="36"/>
      <c r="AB832" s="36"/>
      <c r="AC832" s="36"/>
      <c r="AD832" s="36"/>
    </row>
    <row r="833" spans="12:30" ht="12.75">
      <c r="L833" s="46"/>
      <c r="M833" s="46"/>
      <c r="AA833" s="36"/>
      <c r="AB833" s="36"/>
      <c r="AC833" s="36"/>
      <c r="AD833" s="36"/>
    </row>
    <row r="834" spans="12:30" ht="12.75">
      <c r="L834" s="46"/>
      <c r="M834" s="46"/>
      <c r="AA834" s="36"/>
      <c r="AB834" s="36"/>
      <c r="AC834" s="36"/>
      <c r="AD834" s="36"/>
    </row>
    <row r="835" spans="12:30" ht="12.75">
      <c r="L835" s="46"/>
      <c r="M835" s="46"/>
      <c r="AA835" s="36"/>
      <c r="AB835" s="36"/>
      <c r="AC835" s="36"/>
      <c r="AD835" s="36"/>
    </row>
    <row r="836" spans="12:30" ht="12.75">
      <c r="L836" s="46"/>
      <c r="M836" s="46"/>
      <c r="AA836" s="36"/>
      <c r="AB836" s="36"/>
      <c r="AC836" s="36"/>
      <c r="AD836" s="36"/>
    </row>
    <row r="837" spans="12:30" ht="12.75">
      <c r="L837" s="46"/>
      <c r="M837" s="46"/>
      <c r="AA837" s="36"/>
      <c r="AB837" s="36"/>
      <c r="AC837" s="36"/>
      <c r="AD837" s="36"/>
    </row>
    <row r="838" spans="12:30" ht="12.75">
      <c r="L838" s="46"/>
      <c r="M838" s="46"/>
      <c r="AA838" s="36"/>
      <c r="AB838" s="36"/>
      <c r="AC838" s="36"/>
      <c r="AD838" s="36"/>
    </row>
    <row r="839" spans="12:30" ht="12.75">
      <c r="L839" s="46"/>
      <c r="M839" s="46"/>
      <c r="AA839" s="36"/>
      <c r="AB839" s="36"/>
      <c r="AC839" s="36"/>
      <c r="AD839" s="36"/>
    </row>
    <row r="840" spans="12:30" ht="12.75">
      <c r="L840" s="46"/>
      <c r="M840" s="46"/>
      <c r="AA840" s="36"/>
      <c r="AB840" s="36"/>
      <c r="AC840" s="36"/>
      <c r="AD840" s="36"/>
    </row>
    <row r="841" spans="12:30" ht="12.75">
      <c r="L841" s="46"/>
      <c r="M841" s="46"/>
      <c r="AA841" s="36"/>
      <c r="AB841" s="36"/>
      <c r="AC841" s="36"/>
      <c r="AD841" s="36"/>
    </row>
    <row r="842" spans="12:30" ht="12.75">
      <c r="L842" s="46"/>
      <c r="M842" s="46"/>
      <c r="AA842" s="36"/>
      <c r="AB842" s="36"/>
      <c r="AC842" s="36"/>
      <c r="AD842" s="36"/>
    </row>
    <row r="843" spans="12:30" ht="12.75">
      <c r="L843" s="46"/>
      <c r="M843" s="46"/>
      <c r="AA843" s="36"/>
      <c r="AB843" s="36"/>
      <c r="AC843" s="36"/>
      <c r="AD843" s="36"/>
    </row>
    <row r="844" spans="12:30" ht="12.75">
      <c r="L844" s="46"/>
      <c r="M844" s="46"/>
      <c r="AA844" s="36"/>
      <c r="AB844" s="36"/>
      <c r="AC844" s="36"/>
      <c r="AD844" s="36"/>
    </row>
    <row r="845" spans="12:30" ht="12.75">
      <c r="L845" s="46"/>
      <c r="M845" s="46"/>
      <c r="AA845" s="36"/>
      <c r="AB845" s="36"/>
      <c r="AC845" s="36"/>
      <c r="AD845" s="36"/>
    </row>
    <row r="846" spans="12:30" ht="12.75">
      <c r="L846" s="46"/>
      <c r="M846" s="46"/>
      <c r="AA846" s="36"/>
      <c r="AB846" s="36"/>
      <c r="AC846" s="36"/>
      <c r="AD846" s="36"/>
    </row>
    <row r="847" spans="12:30" ht="12.75">
      <c r="L847" s="46"/>
      <c r="M847" s="46"/>
      <c r="AA847" s="36"/>
      <c r="AB847" s="36"/>
      <c r="AC847" s="36"/>
      <c r="AD847" s="36"/>
    </row>
    <row r="848" spans="12:30" ht="12.75">
      <c r="L848" s="46"/>
      <c r="M848" s="46"/>
      <c r="AA848" s="36"/>
      <c r="AB848" s="36"/>
      <c r="AC848" s="36"/>
      <c r="AD848" s="36"/>
    </row>
    <row r="849" spans="12:30" ht="12.75">
      <c r="L849" s="46"/>
      <c r="M849" s="46"/>
      <c r="AA849" s="36"/>
      <c r="AB849" s="36"/>
      <c r="AC849" s="36"/>
      <c r="AD849" s="36"/>
    </row>
    <row r="850" spans="12:30" ht="12.75">
      <c r="L850" s="46"/>
      <c r="M850" s="46"/>
      <c r="AA850" s="36"/>
      <c r="AB850" s="36"/>
      <c r="AC850" s="36"/>
      <c r="AD850" s="36"/>
    </row>
    <row r="851" spans="12:30" ht="12.75">
      <c r="L851" s="46"/>
      <c r="M851" s="46"/>
      <c r="AA851" s="36"/>
      <c r="AB851" s="36"/>
      <c r="AC851" s="36"/>
      <c r="AD851" s="36"/>
    </row>
    <row r="852" spans="12:30" ht="12.75">
      <c r="L852" s="46"/>
      <c r="M852" s="46"/>
      <c r="AA852" s="36"/>
      <c r="AB852" s="36"/>
      <c r="AC852" s="36"/>
      <c r="AD852" s="36"/>
    </row>
    <row r="853" spans="12:30" ht="12.75">
      <c r="L853" s="46"/>
      <c r="M853" s="46"/>
      <c r="AA853" s="36"/>
      <c r="AB853" s="36"/>
      <c r="AC853" s="36"/>
      <c r="AD853" s="36"/>
    </row>
    <row r="854" spans="12:30" ht="12.75">
      <c r="L854" s="46"/>
      <c r="M854" s="46"/>
      <c r="AA854" s="36"/>
      <c r="AB854" s="36"/>
      <c r="AC854" s="36"/>
      <c r="AD854" s="36"/>
    </row>
    <row r="855" spans="12:30" ht="12.75">
      <c r="L855" s="46"/>
      <c r="M855" s="46"/>
      <c r="AA855" s="36"/>
      <c r="AB855" s="36"/>
      <c r="AC855" s="36"/>
      <c r="AD855" s="36"/>
    </row>
    <row r="856" spans="12:30" ht="12.75">
      <c r="L856" s="46"/>
      <c r="M856" s="46"/>
      <c r="AA856" s="36"/>
      <c r="AB856" s="36"/>
      <c r="AC856" s="36"/>
      <c r="AD856" s="36"/>
    </row>
    <row r="857" spans="12:30" ht="12.75">
      <c r="L857" s="46"/>
      <c r="M857" s="46"/>
      <c r="AA857" s="36"/>
      <c r="AB857" s="36"/>
      <c r="AC857" s="36"/>
      <c r="AD857" s="36"/>
    </row>
    <row r="858" spans="12:30" ht="12.75">
      <c r="L858" s="46"/>
      <c r="M858" s="46"/>
      <c r="AA858" s="36"/>
      <c r="AB858" s="36"/>
      <c r="AC858" s="36"/>
      <c r="AD858" s="36"/>
    </row>
    <row r="859" spans="12:30" ht="12.75">
      <c r="L859" s="46"/>
      <c r="M859" s="46"/>
      <c r="AA859" s="36"/>
      <c r="AB859" s="36"/>
      <c r="AC859" s="36"/>
      <c r="AD859" s="36"/>
    </row>
    <row r="860" spans="12:30" ht="12.75">
      <c r="L860" s="46"/>
      <c r="M860" s="46"/>
      <c r="AA860" s="36"/>
      <c r="AB860" s="36"/>
      <c r="AC860" s="36"/>
      <c r="AD860" s="36"/>
    </row>
    <row r="861" spans="12:30" ht="12.75">
      <c r="L861" s="46"/>
      <c r="M861" s="46"/>
      <c r="AA861" s="36"/>
      <c r="AB861" s="36"/>
      <c r="AC861" s="36"/>
      <c r="AD861" s="36"/>
    </row>
    <row r="862" spans="12:30" ht="12.75">
      <c r="L862" s="46"/>
      <c r="M862" s="46"/>
      <c r="AA862" s="36"/>
      <c r="AB862" s="36"/>
      <c r="AC862" s="36"/>
      <c r="AD862" s="36"/>
    </row>
    <row r="863" spans="12:30" ht="12.75">
      <c r="L863" s="46"/>
      <c r="M863" s="46"/>
      <c r="AA863" s="36"/>
      <c r="AB863" s="36"/>
      <c r="AC863" s="36"/>
      <c r="AD863" s="36"/>
    </row>
    <row r="864" spans="12:30" ht="12.75">
      <c r="L864" s="46"/>
      <c r="M864" s="46"/>
      <c r="AA864" s="36"/>
      <c r="AB864" s="36"/>
      <c r="AC864" s="36"/>
      <c r="AD864" s="36"/>
    </row>
    <row r="865" spans="12:30" ht="12.75">
      <c r="L865" s="46"/>
      <c r="M865" s="46"/>
      <c r="AA865" s="36"/>
      <c r="AB865" s="36"/>
      <c r="AC865" s="36"/>
      <c r="AD865" s="36"/>
    </row>
    <row r="866" spans="12:30" ht="12.75">
      <c r="L866" s="46"/>
      <c r="M866" s="46"/>
      <c r="AA866" s="36"/>
      <c r="AB866" s="36"/>
      <c r="AC866" s="36"/>
      <c r="AD866" s="36"/>
    </row>
    <row r="867" spans="12:30" ht="12.75">
      <c r="L867" s="46"/>
      <c r="M867" s="46"/>
      <c r="AA867" s="36"/>
      <c r="AB867" s="36"/>
      <c r="AC867" s="36"/>
      <c r="AD867" s="36"/>
    </row>
    <row r="868" spans="12:30" ht="12.75">
      <c r="L868" s="46"/>
      <c r="M868" s="46"/>
      <c r="AA868" s="36"/>
      <c r="AB868" s="36"/>
      <c r="AC868" s="36"/>
      <c r="AD868" s="36"/>
    </row>
    <row r="869" spans="12:30" ht="12.75">
      <c r="L869" s="46"/>
      <c r="M869" s="46"/>
      <c r="AA869" s="36"/>
      <c r="AB869" s="36"/>
      <c r="AC869" s="36"/>
      <c r="AD869" s="36"/>
    </row>
    <row r="870" spans="12:30" ht="12.75">
      <c r="L870" s="46"/>
      <c r="M870" s="46"/>
      <c r="AA870" s="36"/>
      <c r="AB870" s="36"/>
      <c r="AC870" s="36"/>
      <c r="AD870" s="36"/>
    </row>
    <row r="871" spans="12:30" ht="12.75">
      <c r="L871" s="46"/>
      <c r="M871" s="46"/>
      <c r="AA871" s="36"/>
      <c r="AB871" s="36"/>
      <c r="AC871" s="36"/>
      <c r="AD871" s="36"/>
    </row>
    <row r="872" spans="12:30" ht="12.75">
      <c r="L872" s="46"/>
      <c r="M872" s="46"/>
      <c r="AA872" s="36"/>
      <c r="AB872" s="36"/>
      <c r="AC872" s="36"/>
      <c r="AD872" s="36"/>
    </row>
    <row r="873" spans="12:30" ht="12.75">
      <c r="L873" s="46"/>
      <c r="M873" s="46"/>
      <c r="AA873" s="36"/>
      <c r="AB873" s="36"/>
      <c r="AC873" s="36"/>
      <c r="AD873" s="36"/>
    </row>
    <row r="874" spans="12:30" ht="12.75">
      <c r="L874" s="46"/>
      <c r="M874" s="46"/>
      <c r="AA874" s="36"/>
      <c r="AB874" s="36"/>
      <c r="AC874" s="36"/>
      <c r="AD874" s="36"/>
    </row>
    <row r="875" spans="12:30" ht="12.75">
      <c r="L875" s="46"/>
      <c r="M875" s="46"/>
      <c r="AA875" s="36"/>
      <c r="AB875" s="36"/>
      <c r="AC875" s="36"/>
      <c r="AD875" s="36"/>
    </row>
    <row r="876" spans="12:30" ht="12.75">
      <c r="L876" s="46"/>
      <c r="M876" s="46"/>
      <c r="AA876" s="36"/>
      <c r="AB876" s="36"/>
      <c r="AC876" s="36"/>
      <c r="AD876" s="36"/>
    </row>
    <row r="877" spans="12:30" ht="12.75">
      <c r="L877" s="46"/>
      <c r="M877" s="46"/>
      <c r="AA877" s="36"/>
      <c r="AB877" s="36"/>
      <c r="AC877" s="36"/>
      <c r="AD877" s="36"/>
    </row>
    <row r="878" spans="12:30" ht="12.75">
      <c r="L878" s="46"/>
      <c r="M878" s="46"/>
      <c r="AA878" s="36"/>
      <c r="AB878" s="36"/>
      <c r="AC878" s="36"/>
      <c r="AD878" s="36"/>
    </row>
    <row r="879" spans="12:30" ht="12.75">
      <c r="L879" s="46"/>
      <c r="M879" s="46"/>
      <c r="AA879" s="36"/>
      <c r="AB879" s="36"/>
      <c r="AC879" s="36"/>
      <c r="AD879" s="36"/>
    </row>
    <row r="880" spans="12:30" ht="12.75">
      <c r="L880" s="46"/>
      <c r="M880" s="46"/>
      <c r="AA880" s="36"/>
      <c r="AB880" s="36"/>
      <c r="AC880" s="36"/>
      <c r="AD880" s="36"/>
    </row>
    <row r="881" spans="12:30" ht="12.75">
      <c r="L881" s="46"/>
      <c r="M881" s="46"/>
      <c r="AA881" s="36"/>
      <c r="AB881" s="36"/>
      <c r="AC881" s="36"/>
      <c r="AD881" s="36"/>
    </row>
    <row r="882" spans="12:30" ht="12.75">
      <c r="L882" s="46"/>
      <c r="M882" s="46"/>
      <c r="AA882" s="36"/>
      <c r="AB882" s="36"/>
      <c r="AC882" s="36"/>
      <c r="AD882" s="36"/>
    </row>
    <row r="883" spans="12:30" ht="12.75">
      <c r="L883" s="46"/>
      <c r="M883" s="46"/>
      <c r="AA883" s="36"/>
      <c r="AB883" s="36"/>
      <c r="AC883" s="36"/>
      <c r="AD883" s="36"/>
    </row>
    <row r="884" spans="12:30" ht="12.75">
      <c r="L884" s="46"/>
      <c r="M884" s="46"/>
      <c r="AA884" s="36"/>
      <c r="AB884" s="36"/>
      <c r="AC884" s="36"/>
      <c r="AD884" s="36"/>
    </row>
    <row r="885" spans="12:30" ht="12.75">
      <c r="L885" s="46"/>
      <c r="M885" s="46"/>
      <c r="AA885" s="36"/>
      <c r="AB885" s="36"/>
      <c r="AC885" s="36"/>
      <c r="AD885" s="36"/>
    </row>
    <row r="886" spans="12:30" ht="12.75">
      <c r="L886" s="46"/>
      <c r="M886" s="46"/>
      <c r="AA886" s="36"/>
      <c r="AB886" s="36"/>
      <c r="AC886" s="36"/>
      <c r="AD886" s="36"/>
    </row>
    <row r="887" spans="12:30" ht="12.75">
      <c r="L887" s="46"/>
      <c r="M887" s="46"/>
      <c r="AA887" s="36"/>
      <c r="AB887" s="36"/>
      <c r="AC887" s="36"/>
      <c r="AD887" s="36"/>
    </row>
    <row r="888" spans="12:30" ht="12.75">
      <c r="L888" s="46"/>
      <c r="M888" s="46"/>
      <c r="AA888" s="36"/>
      <c r="AB888" s="36"/>
      <c r="AC888" s="36"/>
      <c r="AD888" s="36"/>
    </row>
    <row r="889" spans="12:30" ht="12.75">
      <c r="L889" s="46"/>
      <c r="M889" s="46"/>
      <c r="AA889" s="36"/>
      <c r="AB889" s="36"/>
      <c r="AC889" s="36"/>
      <c r="AD889" s="36"/>
    </row>
    <row r="890" spans="12:30" ht="12.75">
      <c r="L890" s="46"/>
      <c r="M890" s="46"/>
      <c r="AA890" s="36"/>
      <c r="AB890" s="36"/>
      <c r="AC890" s="36"/>
      <c r="AD890" s="36"/>
    </row>
    <row r="891" spans="12:30" ht="12.75">
      <c r="L891" s="46"/>
      <c r="M891" s="46"/>
      <c r="AA891" s="36"/>
      <c r="AB891" s="36"/>
      <c r="AC891" s="36"/>
      <c r="AD891" s="36"/>
    </row>
    <row r="892" spans="12:30" ht="12.75">
      <c r="L892" s="46"/>
      <c r="M892" s="46"/>
      <c r="AA892" s="36"/>
      <c r="AB892" s="36"/>
      <c r="AC892" s="36"/>
      <c r="AD892" s="36"/>
    </row>
    <row r="893" spans="12:30" ht="12.75">
      <c r="L893" s="46"/>
      <c r="M893" s="46"/>
      <c r="AA893" s="36"/>
      <c r="AB893" s="36"/>
      <c r="AC893" s="36"/>
      <c r="AD893" s="36"/>
    </row>
    <row r="894" spans="12:30" ht="12.75">
      <c r="L894" s="46"/>
      <c r="M894" s="46"/>
      <c r="AA894" s="36"/>
      <c r="AB894" s="36"/>
      <c r="AC894" s="36"/>
      <c r="AD894" s="36"/>
    </row>
    <row r="895" spans="12:30" ht="12.75">
      <c r="L895" s="46"/>
      <c r="M895" s="46"/>
      <c r="AA895" s="36"/>
      <c r="AB895" s="36"/>
      <c r="AC895" s="36"/>
      <c r="AD895" s="36"/>
    </row>
    <row r="896" spans="12:30" ht="12.75">
      <c r="L896" s="46"/>
      <c r="M896" s="46"/>
      <c r="AA896" s="36"/>
      <c r="AB896" s="36"/>
      <c r="AC896" s="36"/>
      <c r="AD896" s="36"/>
    </row>
    <row r="897" spans="12:30" ht="12.75">
      <c r="L897" s="46"/>
      <c r="M897" s="46"/>
      <c r="AA897" s="36"/>
      <c r="AB897" s="36"/>
      <c r="AC897" s="36"/>
      <c r="AD897" s="36"/>
    </row>
    <row r="898" spans="12:30" ht="12.75">
      <c r="L898" s="46"/>
      <c r="M898" s="46"/>
      <c r="AA898" s="36"/>
      <c r="AB898" s="36"/>
      <c r="AC898" s="36"/>
      <c r="AD898" s="36"/>
    </row>
    <row r="899" spans="12:30" ht="12.75">
      <c r="L899" s="46"/>
      <c r="M899" s="46"/>
      <c r="AA899" s="36"/>
      <c r="AB899" s="36"/>
      <c r="AC899" s="36"/>
      <c r="AD899" s="36"/>
    </row>
    <row r="900" spans="12:30" ht="12.75">
      <c r="L900" s="46"/>
      <c r="M900" s="46"/>
      <c r="AA900" s="36"/>
      <c r="AB900" s="36"/>
      <c r="AC900" s="36"/>
      <c r="AD900" s="36"/>
    </row>
    <row r="901" spans="12:30" ht="12.75">
      <c r="L901" s="46"/>
      <c r="M901" s="46"/>
      <c r="AA901" s="36"/>
      <c r="AB901" s="36"/>
      <c r="AC901" s="36"/>
      <c r="AD901" s="36"/>
    </row>
    <row r="902" spans="12:30" ht="12.75">
      <c r="L902" s="46"/>
      <c r="M902" s="46"/>
      <c r="AA902" s="36"/>
      <c r="AB902" s="36"/>
      <c r="AC902" s="36"/>
      <c r="AD902" s="36"/>
    </row>
    <row r="903" spans="12:30" ht="12.75">
      <c r="L903" s="46"/>
      <c r="M903" s="46"/>
      <c r="AA903" s="36"/>
      <c r="AB903" s="36"/>
      <c r="AC903" s="36"/>
      <c r="AD903" s="36"/>
    </row>
    <row r="904" spans="12:30" ht="12.75">
      <c r="L904" s="46"/>
      <c r="M904" s="46"/>
      <c r="AA904" s="36"/>
      <c r="AB904" s="36"/>
      <c r="AC904" s="36"/>
      <c r="AD904" s="36"/>
    </row>
    <row r="905" spans="12:30" ht="12.75">
      <c r="L905" s="46"/>
      <c r="M905" s="46"/>
      <c r="AA905" s="36"/>
      <c r="AB905" s="36"/>
      <c r="AC905" s="36"/>
      <c r="AD905" s="36"/>
    </row>
    <row r="906" spans="12:30" ht="12.75">
      <c r="L906" s="46"/>
      <c r="M906" s="46"/>
      <c r="AA906" s="36"/>
      <c r="AB906" s="36"/>
      <c r="AC906" s="36"/>
      <c r="AD906" s="36"/>
    </row>
    <row r="907" spans="12:30" ht="12.75">
      <c r="L907" s="46"/>
      <c r="M907" s="46"/>
      <c r="AA907" s="36"/>
      <c r="AB907" s="36"/>
      <c r="AC907" s="36"/>
      <c r="AD907" s="36"/>
    </row>
    <row r="908" spans="12:30" ht="12.75">
      <c r="L908" s="46"/>
      <c r="M908" s="46"/>
      <c r="AA908" s="36"/>
      <c r="AB908" s="36"/>
      <c r="AC908" s="36"/>
      <c r="AD908" s="36"/>
    </row>
    <row r="909" spans="12:30" ht="12.75">
      <c r="L909" s="46"/>
      <c r="M909" s="46"/>
      <c r="AA909" s="36"/>
      <c r="AB909" s="36"/>
      <c r="AC909" s="36"/>
      <c r="AD909" s="36"/>
    </row>
    <row r="910" spans="12:30" ht="12.75">
      <c r="L910" s="46"/>
      <c r="M910" s="46"/>
      <c r="AA910" s="36"/>
      <c r="AB910" s="36"/>
      <c r="AC910" s="36"/>
      <c r="AD910" s="36"/>
    </row>
    <row r="911" spans="12:30" ht="12.75">
      <c r="L911" s="46"/>
      <c r="M911" s="46"/>
      <c r="AA911" s="36"/>
      <c r="AB911" s="36"/>
      <c r="AC911" s="36"/>
      <c r="AD911" s="36"/>
    </row>
    <row r="912" spans="12:30" ht="12.75">
      <c r="L912" s="46"/>
      <c r="M912" s="46"/>
      <c r="AA912" s="36"/>
      <c r="AB912" s="36"/>
      <c r="AC912" s="36"/>
      <c r="AD912" s="36"/>
    </row>
    <row r="913" spans="12:30" ht="12.75">
      <c r="L913" s="46"/>
      <c r="M913" s="46"/>
      <c r="AA913" s="36"/>
      <c r="AB913" s="36"/>
      <c r="AC913" s="36"/>
      <c r="AD913" s="36"/>
    </row>
    <row r="914" spans="12:30" ht="12.75">
      <c r="L914" s="46"/>
      <c r="M914" s="46"/>
      <c r="AA914" s="36"/>
      <c r="AB914" s="36"/>
      <c r="AC914" s="36"/>
      <c r="AD914" s="36"/>
    </row>
    <row r="915" spans="12:30" ht="12.75">
      <c r="L915" s="46"/>
      <c r="M915" s="46"/>
      <c r="AA915" s="36"/>
      <c r="AB915" s="36"/>
      <c r="AC915" s="36"/>
      <c r="AD915" s="36"/>
    </row>
    <row r="916" spans="12:30" ht="12.75">
      <c r="L916" s="46"/>
      <c r="M916" s="46"/>
      <c r="AA916" s="36"/>
      <c r="AB916" s="36"/>
      <c r="AC916" s="36"/>
      <c r="AD916" s="36"/>
    </row>
    <row r="917" spans="12:30" ht="12.75">
      <c r="L917" s="46"/>
      <c r="M917" s="46"/>
      <c r="AA917" s="36"/>
      <c r="AB917" s="36"/>
      <c r="AC917" s="36"/>
      <c r="AD917" s="36"/>
    </row>
    <row r="918" spans="12:30" ht="12.75">
      <c r="L918" s="46"/>
      <c r="M918" s="46"/>
      <c r="AA918" s="36"/>
      <c r="AB918" s="36"/>
      <c r="AC918" s="36"/>
      <c r="AD918" s="36"/>
    </row>
    <row r="919" spans="12:30" ht="12.75">
      <c r="L919" s="46"/>
      <c r="M919" s="46"/>
      <c r="AA919" s="36"/>
      <c r="AB919" s="36"/>
      <c r="AC919" s="36"/>
      <c r="AD919" s="36"/>
    </row>
    <row r="920" spans="12:30" ht="12.75">
      <c r="L920" s="46"/>
      <c r="M920" s="46"/>
      <c r="AA920" s="36"/>
      <c r="AB920" s="36"/>
      <c r="AC920" s="36"/>
      <c r="AD920" s="36"/>
    </row>
    <row r="921" spans="12:30" ht="12.75">
      <c r="L921" s="46"/>
      <c r="M921" s="46"/>
      <c r="AA921" s="36"/>
      <c r="AB921" s="36"/>
      <c r="AC921" s="36"/>
      <c r="AD921" s="36"/>
    </row>
    <row r="922" spans="12:30" ht="12.75">
      <c r="L922" s="46"/>
      <c r="M922" s="46"/>
      <c r="AA922" s="36"/>
      <c r="AB922" s="36"/>
      <c r="AC922" s="36"/>
      <c r="AD922" s="36"/>
    </row>
    <row r="923" spans="12:30" ht="12.75">
      <c r="L923" s="46"/>
      <c r="M923" s="46"/>
      <c r="AA923" s="36"/>
      <c r="AB923" s="36"/>
      <c r="AC923" s="36"/>
      <c r="AD923" s="36"/>
    </row>
    <row r="924" spans="12:30" ht="12.75">
      <c r="L924" s="46"/>
      <c r="M924" s="46"/>
      <c r="AA924" s="36"/>
      <c r="AB924" s="36"/>
      <c r="AC924" s="36"/>
      <c r="AD924" s="36"/>
    </row>
    <row r="925" spans="12:30" ht="12.75">
      <c r="L925" s="46"/>
      <c r="M925" s="46"/>
      <c r="AA925" s="36"/>
      <c r="AB925" s="36"/>
      <c r="AC925" s="36"/>
      <c r="AD925" s="36"/>
    </row>
    <row r="926" spans="12:30" ht="12.75">
      <c r="L926" s="46"/>
      <c r="M926" s="46"/>
      <c r="AA926" s="36"/>
      <c r="AB926" s="36"/>
      <c r="AC926" s="36"/>
      <c r="AD926" s="36"/>
    </row>
    <row r="927" spans="12:30" ht="12.75">
      <c r="L927" s="46"/>
      <c r="M927" s="46"/>
      <c r="AA927" s="36"/>
      <c r="AB927" s="36"/>
      <c r="AC927" s="36"/>
      <c r="AD927" s="36"/>
    </row>
    <row r="928" spans="12:30" ht="12.75">
      <c r="L928" s="46"/>
      <c r="M928" s="46"/>
      <c r="AA928" s="36"/>
      <c r="AB928" s="36"/>
      <c r="AC928" s="36"/>
      <c r="AD928" s="36"/>
    </row>
    <row r="929" spans="12:30" ht="12.75">
      <c r="L929" s="46"/>
      <c r="M929" s="46"/>
      <c r="AA929" s="36"/>
      <c r="AB929" s="36"/>
      <c r="AC929" s="36"/>
      <c r="AD929" s="36"/>
    </row>
    <row r="930" spans="12:30" ht="12.75">
      <c r="L930" s="46"/>
      <c r="M930" s="46"/>
      <c r="AA930" s="36"/>
      <c r="AB930" s="36"/>
      <c r="AC930" s="36"/>
      <c r="AD930" s="36"/>
    </row>
    <row r="931" spans="12:30" ht="12.75">
      <c r="L931" s="46"/>
      <c r="M931" s="46"/>
      <c r="AA931" s="36"/>
      <c r="AB931" s="36"/>
      <c r="AC931" s="36"/>
      <c r="AD931" s="36"/>
    </row>
    <row r="932" spans="12:30" ht="12.75">
      <c r="L932" s="46"/>
      <c r="M932" s="46"/>
      <c r="AA932" s="36"/>
      <c r="AB932" s="36"/>
      <c r="AC932" s="36"/>
      <c r="AD932" s="36"/>
    </row>
    <row r="933" spans="12:30" ht="12.75">
      <c r="L933" s="46"/>
      <c r="M933" s="46"/>
      <c r="AA933" s="36"/>
      <c r="AB933" s="36"/>
      <c r="AC933" s="36"/>
      <c r="AD933" s="36"/>
    </row>
    <row r="934" spans="12:30" ht="12.75">
      <c r="L934" s="46"/>
      <c r="M934" s="46"/>
      <c r="AA934" s="36"/>
      <c r="AB934" s="36"/>
      <c r="AC934" s="36"/>
      <c r="AD934" s="36"/>
    </row>
    <row r="935" spans="12:30" ht="12.75">
      <c r="L935" s="46"/>
      <c r="M935" s="46"/>
      <c r="AA935" s="36"/>
      <c r="AB935" s="36"/>
      <c r="AC935" s="36"/>
      <c r="AD935" s="36"/>
    </row>
    <row r="936" spans="12:30" ht="12.75">
      <c r="L936" s="46"/>
      <c r="M936" s="46"/>
      <c r="AA936" s="36"/>
      <c r="AB936" s="36"/>
      <c r="AC936" s="36"/>
      <c r="AD936" s="36"/>
    </row>
    <row r="937" spans="12:30" ht="12.75">
      <c r="L937" s="46"/>
      <c r="M937" s="46"/>
      <c r="AA937" s="36"/>
      <c r="AB937" s="36"/>
      <c r="AC937" s="36"/>
      <c r="AD937" s="36"/>
    </row>
    <row r="938" spans="12:30" ht="12.75">
      <c r="L938" s="46"/>
      <c r="M938" s="46"/>
      <c r="AA938" s="36"/>
      <c r="AB938" s="36"/>
      <c r="AC938" s="36"/>
      <c r="AD938" s="36"/>
    </row>
    <row r="939" spans="12:30" ht="12.75">
      <c r="L939" s="46"/>
      <c r="M939" s="46"/>
      <c r="AA939" s="36"/>
      <c r="AB939" s="36"/>
      <c r="AC939" s="36"/>
      <c r="AD939" s="36"/>
    </row>
    <row r="940" spans="12:30" ht="12.75">
      <c r="L940" s="46"/>
      <c r="M940" s="46"/>
      <c r="AA940" s="36"/>
      <c r="AB940" s="36"/>
      <c r="AC940" s="36"/>
      <c r="AD940" s="36"/>
    </row>
    <row r="941" spans="12:30" ht="12.75">
      <c r="L941" s="46"/>
      <c r="M941" s="46"/>
      <c r="AA941" s="36"/>
      <c r="AB941" s="36"/>
      <c r="AC941" s="36"/>
      <c r="AD941" s="36"/>
    </row>
    <row r="942" spans="12:30" ht="12.75">
      <c r="L942" s="46"/>
      <c r="M942" s="46"/>
      <c r="AA942" s="36"/>
      <c r="AB942" s="36"/>
      <c r="AC942" s="36"/>
      <c r="AD942" s="36"/>
    </row>
    <row r="943" spans="12:30" ht="12.75">
      <c r="L943" s="46"/>
      <c r="M943" s="46"/>
      <c r="AA943" s="36"/>
      <c r="AB943" s="36"/>
      <c r="AC943" s="36"/>
      <c r="AD943" s="36"/>
    </row>
    <row r="944" spans="12:30" ht="12.75">
      <c r="L944" s="46"/>
      <c r="M944" s="46"/>
      <c r="AA944" s="36"/>
      <c r="AB944" s="36"/>
      <c r="AC944" s="36"/>
      <c r="AD944" s="36"/>
    </row>
    <row r="945" spans="12:30" ht="12.75">
      <c r="L945" s="46"/>
      <c r="M945" s="46"/>
      <c r="AA945" s="36"/>
      <c r="AB945" s="36"/>
      <c r="AC945" s="36"/>
      <c r="AD945" s="36"/>
    </row>
    <row r="946" spans="12:30" ht="12.75">
      <c r="L946" s="46"/>
      <c r="M946" s="46"/>
      <c r="AA946" s="36"/>
      <c r="AB946" s="36"/>
      <c r="AC946" s="36"/>
      <c r="AD946" s="36"/>
    </row>
    <row r="947" spans="12:30" ht="12.75">
      <c r="L947" s="46"/>
      <c r="M947" s="46"/>
      <c r="AA947" s="36"/>
      <c r="AB947" s="36"/>
      <c r="AC947" s="36"/>
      <c r="AD947" s="36"/>
    </row>
    <row r="948" spans="12:30" ht="12.75">
      <c r="L948" s="46"/>
      <c r="M948" s="46"/>
      <c r="AA948" s="36"/>
      <c r="AB948" s="36"/>
      <c r="AC948" s="36"/>
      <c r="AD948" s="36"/>
    </row>
    <row r="949" spans="12:30" ht="12.75">
      <c r="L949" s="46"/>
      <c r="M949" s="46"/>
      <c r="AA949" s="36"/>
      <c r="AB949" s="36"/>
      <c r="AC949" s="36"/>
      <c r="AD949" s="36"/>
    </row>
    <row r="950" spans="12:30" ht="12.75">
      <c r="L950" s="46"/>
      <c r="M950" s="46"/>
      <c r="AA950" s="36"/>
      <c r="AB950" s="36"/>
      <c r="AC950" s="36"/>
      <c r="AD950" s="36"/>
    </row>
    <row r="951" spans="12:30" ht="12.75">
      <c r="L951" s="46"/>
      <c r="M951" s="46"/>
      <c r="AA951" s="36"/>
      <c r="AB951" s="36"/>
      <c r="AC951" s="36"/>
      <c r="AD951" s="36"/>
    </row>
    <row r="952" spans="12:30" ht="12.75">
      <c r="L952" s="46"/>
      <c r="M952" s="46"/>
      <c r="AA952" s="36"/>
      <c r="AB952" s="36"/>
      <c r="AC952" s="36"/>
      <c r="AD952" s="36"/>
    </row>
    <row r="953" spans="12:30" ht="12.75">
      <c r="L953" s="46"/>
      <c r="M953" s="46"/>
      <c r="AA953" s="36"/>
      <c r="AB953" s="36"/>
      <c r="AC953" s="36"/>
      <c r="AD953" s="36"/>
    </row>
    <row r="954" spans="12:30" ht="12.75">
      <c r="L954" s="46"/>
      <c r="M954" s="46"/>
      <c r="AA954" s="36"/>
      <c r="AB954" s="36"/>
      <c r="AC954" s="36"/>
      <c r="AD954" s="36"/>
    </row>
    <row r="955" spans="12:30" ht="12.75">
      <c r="L955" s="46"/>
      <c r="M955" s="46"/>
      <c r="AA955" s="36"/>
      <c r="AB955" s="36"/>
      <c r="AC955" s="36"/>
      <c r="AD955" s="36"/>
    </row>
    <row r="956" spans="12:30" ht="12.75">
      <c r="L956" s="46"/>
      <c r="M956" s="46"/>
      <c r="AA956" s="36"/>
      <c r="AB956" s="36"/>
      <c r="AC956" s="36"/>
      <c r="AD956" s="36"/>
    </row>
    <row r="957" spans="12:30" ht="12.75">
      <c r="L957" s="46"/>
      <c r="M957" s="46"/>
      <c r="AA957" s="36"/>
      <c r="AB957" s="36"/>
      <c r="AC957" s="36"/>
      <c r="AD957" s="36"/>
    </row>
    <row r="958" spans="12:30" ht="12.75">
      <c r="L958" s="46"/>
      <c r="M958" s="46"/>
      <c r="AA958" s="36"/>
      <c r="AB958" s="36"/>
      <c r="AC958" s="36"/>
      <c r="AD958" s="36"/>
    </row>
    <row r="959" spans="12:30" ht="12.75">
      <c r="L959" s="46"/>
      <c r="M959" s="46"/>
      <c r="AA959" s="36"/>
      <c r="AB959" s="36"/>
      <c r="AC959" s="36"/>
      <c r="AD959" s="36"/>
    </row>
    <row r="960" spans="12:30" ht="12.75">
      <c r="L960" s="46"/>
      <c r="M960" s="46"/>
      <c r="AA960" s="36"/>
      <c r="AB960" s="36"/>
      <c r="AC960" s="36"/>
      <c r="AD960" s="36"/>
    </row>
    <row r="961" spans="12:30" ht="12.75">
      <c r="L961" s="46"/>
      <c r="M961" s="46"/>
      <c r="AA961" s="36"/>
      <c r="AB961" s="36"/>
      <c r="AC961" s="36"/>
      <c r="AD961" s="36"/>
    </row>
    <row r="962" spans="12:30" ht="12.75">
      <c r="L962" s="46"/>
      <c r="M962" s="46"/>
      <c r="AA962" s="36"/>
      <c r="AB962" s="36"/>
      <c r="AC962" s="36"/>
      <c r="AD962" s="36"/>
    </row>
    <row r="963" spans="12:30" ht="12.75">
      <c r="L963" s="46"/>
      <c r="M963" s="46"/>
      <c r="AA963" s="36"/>
      <c r="AB963" s="36"/>
      <c r="AC963" s="36"/>
      <c r="AD963" s="36"/>
    </row>
    <row r="964" spans="12:30" ht="12.75">
      <c r="L964" s="46"/>
      <c r="M964" s="46"/>
      <c r="AA964" s="36"/>
      <c r="AB964" s="36"/>
      <c r="AC964" s="36"/>
      <c r="AD964" s="36"/>
    </row>
    <row r="965" spans="12:30" ht="12.75">
      <c r="L965" s="46"/>
      <c r="M965" s="46"/>
      <c r="AA965" s="36"/>
      <c r="AB965" s="36"/>
      <c r="AC965" s="36"/>
      <c r="AD965" s="36"/>
    </row>
    <row r="966" spans="12:30" ht="12.75">
      <c r="L966" s="46"/>
      <c r="M966" s="46"/>
      <c r="AA966" s="36"/>
      <c r="AB966" s="36"/>
      <c r="AC966" s="36"/>
      <c r="AD966" s="36"/>
    </row>
    <row r="967" spans="12:30" ht="12.75">
      <c r="L967" s="46"/>
      <c r="M967" s="46"/>
      <c r="AA967" s="36"/>
      <c r="AB967" s="36"/>
      <c r="AC967" s="36"/>
      <c r="AD967" s="36"/>
    </row>
    <row r="968" spans="12:30" ht="12.75">
      <c r="L968" s="46"/>
      <c r="M968" s="46"/>
      <c r="AA968" s="36"/>
      <c r="AB968" s="36"/>
      <c r="AC968" s="36"/>
      <c r="AD968" s="36"/>
    </row>
    <row r="969" spans="12:30" ht="12.75">
      <c r="L969" s="46"/>
      <c r="M969" s="46"/>
      <c r="AA969" s="36"/>
      <c r="AB969" s="36"/>
      <c r="AC969" s="36"/>
      <c r="AD969" s="36"/>
    </row>
    <row r="970" spans="12:30" ht="12.75">
      <c r="L970" s="46"/>
      <c r="M970" s="46"/>
      <c r="AA970" s="36"/>
      <c r="AB970" s="36"/>
      <c r="AC970" s="36"/>
      <c r="AD970" s="36"/>
    </row>
    <row r="971" spans="12:30" ht="12.75">
      <c r="L971" s="46"/>
      <c r="M971" s="46"/>
      <c r="AA971" s="36"/>
      <c r="AB971" s="36"/>
      <c r="AC971" s="36"/>
      <c r="AD971" s="36"/>
    </row>
    <row r="972" spans="12:30" ht="12.75">
      <c r="L972" s="46"/>
      <c r="M972" s="46"/>
      <c r="AA972" s="36"/>
      <c r="AB972" s="36"/>
      <c r="AC972" s="36"/>
      <c r="AD972" s="36"/>
    </row>
    <row r="973" spans="12:30" ht="12.75">
      <c r="L973" s="46"/>
      <c r="M973" s="46"/>
      <c r="AA973" s="36"/>
      <c r="AB973" s="36"/>
      <c r="AC973" s="36"/>
      <c r="AD973" s="36"/>
    </row>
    <row r="974" spans="12:30" ht="12.75">
      <c r="L974" s="46"/>
      <c r="M974" s="46"/>
      <c r="AA974" s="36"/>
      <c r="AB974" s="36"/>
      <c r="AC974" s="36"/>
      <c r="AD974" s="36"/>
    </row>
    <row r="975" spans="12:30" ht="12.75">
      <c r="L975" s="46"/>
      <c r="M975" s="46"/>
      <c r="AA975" s="36"/>
      <c r="AB975" s="36"/>
      <c r="AC975" s="36"/>
      <c r="AD975" s="36"/>
    </row>
    <row r="976" spans="12:30" ht="12.75">
      <c r="L976" s="46"/>
      <c r="M976" s="46"/>
      <c r="AA976" s="36"/>
      <c r="AB976" s="36"/>
      <c r="AC976" s="36"/>
      <c r="AD976" s="36"/>
    </row>
    <row r="977" spans="12:30" ht="12.75">
      <c r="L977" s="46"/>
      <c r="M977" s="46"/>
      <c r="AA977" s="36"/>
      <c r="AB977" s="36"/>
      <c r="AC977" s="36"/>
      <c r="AD977" s="36"/>
    </row>
    <row r="978" spans="12:30" ht="12.75">
      <c r="L978" s="46"/>
      <c r="M978" s="46"/>
      <c r="AA978" s="36"/>
      <c r="AB978" s="36"/>
      <c r="AC978" s="36"/>
      <c r="AD978" s="36"/>
    </row>
    <row r="979" spans="12:30" ht="12.75">
      <c r="L979" s="46"/>
      <c r="M979" s="46"/>
      <c r="AA979" s="36"/>
      <c r="AB979" s="36"/>
      <c r="AC979" s="36"/>
      <c r="AD979" s="36"/>
    </row>
    <row r="980" spans="12:30" ht="12.75">
      <c r="L980" s="46"/>
      <c r="M980" s="46"/>
      <c r="AA980" s="36"/>
      <c r="AB980" s="36"/>
      <c r="AC980" s="36"/>
      <c r="AD980" s="36"/>
    </row>
    <row r="981" spans="12:30" ht="12.75">
      <c r="L981" s="46"/>
      <c r="M981" s="46"/>
      <c r="AA981" s="36"/>
      <c r="AB981" s="36"/>
      <c r="AC981" s="36"/>
      <c r="AD981" s="36"/>
    </row>
    <row r="982" spans="12:30" ht="12.75">
      <c r="L982" s="46"/>
      <c r="M982" s="46"/>
      <c r="AA982" s="36"/>
      <c r="AB982" s="36"/>
      <c r="AC982" s="36"/>
      <c r="AD982" s="36"/>
    </row>
    <row r="983" spans="12:30" ht="12.75">
      <c r="L983" s="46"/>
      <c r="M983" s="46"/>
      <c r="AA983" s="36"/>
      <c r="AB983" s="36"/>
      <c r="AC983" s="36"/>
      <c r="AD983" s="36"/>
    </row>
    <row r="984" spans="12:30" ht="12.75">
      <c r="L984" s="46"/>
      <c r="M984" s="46"/>
      <c r="AA984" s="36"/>
      <c r="AB984" s="36"/>
      <c r="AC984" s="36"/>
      <c r="AD984" s="36"/>
    </row>
    <row r="985" spans="12:30" ht="12.75">
      <c r="L985" s="46"/>
      <c r="M985" s="46"/>
      <c r="AA985" s="36"/>
      <c r="AB985" s="36"/>
      <c r="AC985" s="36"/>
      <c r="AD985" s="36"/>
    </row>
    <row r="986" spans="12:30" ht="12.75">
      <c r="L986" s="46"/>
      <c r="M986" s="46"/>
      <c r="AA986" s="36"/>
      <c r="AB986" s="36"/>
      <c r="AC986" s="36"/>
      <c r="AD986" s="36"/>
    </row>
    <row r="987" spans="12:30" ht="12.75">
      <c r="L987" s="46"/>
      <c r="M987" s="46"/>
      <c r="AA987" s="36"/>
      <c r="AB987" s="36"/>
      <c r="AC987" s="36"/>
      <c r="AD987" s="36"/>
    </row>
    <row r="988" spans="12:30" ht="12.75">
      <c r="L988" s="46"/>
      <c r="M988" s="46"/>
      <c r="AA988" s="36"/>
      <c r="AB988" s="36"/>
      <c r="AC988" s="36"/>
      <c r="AD988" s="36"/>
    </row>
    <row r="989" spans="12:30" ht="12.75">
      <c r="L989" s="46"/>
      <c r="M989" s="46"/>
      <c r="AA989" s="36"/>
      <c r="AB989" s="36"/>
      <c r="AC989" s="36"/>
      <c r="AD989" s="36"/>
    </row>
    <row r="990" spans="12:30" ht="12.75">
      <c r="L990" s="46"/>
      <c r="M990" s="46"/>
      <c r="AA990" s="36"/>
      <c r="AB990" s="36"/>
      <c r="AC990" s="36"/>
      <c r="AD990" s="36"/>
    </row>
    <row r="991" spans="12:30" ht="12.75">
      <c r="L991" s="46"/>
      <c r="M991" s="46"/>
      <c r="AA991" s="36"/>
      <c r="AB991" s="36"/>
      <c r="AC991" s="36"/>
      <c r="AD991" s="36"/>
    </row>
    <row r="992" spans="12:30" ht="12.75">
      <c r="L992" s="46"/>
      <c r="M992" s="46"/>
      <c r="AA992" s="36"/>
      <c r="AB992" s="36"/>
      <c r="AC992" s="36"/>
      <c r="AD992" s="36"/>
    </row>
    <row r="993" spans="12:30" ht="12.75">
      <c r="L993" s="46"/>
      <c r="M993" s="46"/>
      <c r="AA993" s="36"/>
      <c r="AB993" s="36"/>
      <c r="AC993" s="36"/>
      <c r="AD993" s="36"/>
    </row>
    <row r="994" spans="12:30" ht="12.75">
      <c r="L994" s="46"/>
      <c r="M994" s="46"/>
      <c r="AA994" s="36"/>
      <c r="AB994" s="36"/>
      <c r="AC994" s="36"/>
      <c r="AD994" s="36"/>
    </row>
    <row r="995" spans="12:30" ht="12.75">
      <c r="L995" s="46"/>
      <c r="M995" s="46"/>
      <c r="AA995" s="36"/>
      <c r="AB995" s="36"/>
      <c r="AC995" s="36"/>
      <c r="AD995" s="36"/>
    </row>
    <row r="996" spans="12:30" ht="12.75">
      <c r="L996" s="46"/>
      <c r="M996" s="46"/>
      <c r="AA996" s="36"/>
      <c r="AB996" s="36"/>
      <c r="AC996" s="36"/>
      <c r="AD996" s="36"/>
    </row>
    <row r="997" spans="12:30" ht="12.75">
      <c r="L997" s="46"/>
      <c r="M997" s="46"/>
      <c r="AA997" s="36"/>
      <c r="AB997" s="36"/>
      <c r="AC997" s="36"/>
      <c r="AD997" s="36"/>
    </row>
    <row r="998" spans="12:30" ht="12.75">
      <c r="L998" s="46"/>
      <c r="M998" s="46"/>
      <c r="AA998" s="36"/>
      <c r="AB998" s="36"/>
      <c r="AC998" s="36"/>
      <c r="AD998" s="36"/>
    </row>
    <row r="999" spans="12:30" ht="12.75">
      <c r="L999" s="46"/>
      <c r="M999" s="46"/>
      <c r="AA999" s="36"/>
      <c r="AB999" s="36"/>
      <c r="AC999" s="36"/>
      <c r="AD999" s="36"/>
    </row>
    <row r="1000" spans="12:30" ht="12.75">
      <c r="L1000" s="46"/>
      <c r="M1000" s="46"/>
      <c r="AA1000" s="36"/>
      <c r="AB1000" s="36"/>
      <c r="AC1000" s="36"/>
      <c r="AD1000" s="36"/>
    </row>
    <row r="1001" spans="12:30" ht="12.75">
      <c r="L1001" s="46"/>
      <c r="M1001" s="46"/>
      <c r="AA1001" s="36"/>
      <c r="AB1001" s="36"/>
      <c r="AC1001" s="36"/>
      <c r="AD1001" s="36"/>
    </row>
    <row r="1002" spans="12:30" ht="12.75">
      <c r="L1002" s="46"/>
      <c r="M1002" s="46"/>
      <c r="AA1002" s="36"/>
      <c r="AB1002" s="36"/>
      <c r="AC1002" s="36"/>
      <c r="AD1002" s="36"/>
    </row>
    <row r="1003" spans="12:30" ht="12.75">
      <c r="L1003" s="46"/>
      <c r="M1003" s="46"/>
      <c r="AA1003" s="36"/>
      <c r="AB1003" s="36"/>
      <c r="AC1003" s="36"/>
      <c r="AD1003" s="36"/>
    </row>
    <row r="1004" spans="12:30" ht="12.75">
      <c r="L1004" s="46"/>
      <c r="M1004" s="46"/>
      <c r="AA1004" s="36"/>
      <c r="AB1004" s="36"/>
      <c r="AC1004" s="36"/>
      <c r="AD1004" s="36"/>
    </row>
    <row r="1005" spans="12:30" ht="12.75">
      <c r="L1005" s="46"/>
      <c r="M1005" s="46"/>
      <c r="AA1005" s="36"/>
      <c r="AB1005" s="36"/>
      <c r="AC1005" s="36"/>
      <c r="AD1005" s="36"/>
    </row>
    <row r="1006" spans="12:30" ht="12.75">
      <c r="L1006" s="46"/>
      <c r="M1006" s="46"/>
      <c r="AA1006" s="36"/>
      <c r="AB1006" s="36"/>
      <c r="AC1006" s="36"/>
      <c r="AD1006" s="36"/>
    </row>
    <row r="1007" spans="12:30" ht="12.75">
      <c r="L1007" s="46"/>
      <c r="M1007" s="46"/>
      <c r="AA1007" s="36"/>
      <c r="AB1007" s="36"/>
      <c r="AC1007" s="36"/>
      <c r="AD1007" s="36"/>
    </row>
    <row r="1008" spans="12:30" ht="12.75">
      <c r="L1008" s="46"/>
      <c r="M1008" s="46"/>
      <c r="AA1008" s="36"/>
      <c r="AB1008" s="36"/>
      <c r="AC1008" s="36"/>
      <c r="AD1008" s="36"/>
    </row>
    <row r="1009" spans="12:30" ht="12.75">
      <c r="L1009" s="46"/>
      <c r="M1009" s="46"/>
      <c r="AA1009" s="36"/>
      <c r="AB1009" s="36"/>
      <c r="AC1009" s="36"/>
      <c r="AD1009" s="36"/>
    </row>
    <row r="1010" spans="12:30" ht="12.75">
      <c r="L1010" s="46"/>
      <c r="M1010" s="46"/>
      <c r="AA1010" s="36"/>
      <c r="AB1010" s="36"/>
      <c r="AC1010" s="36"/>
      <c r="AD1010" s="36"/>
    </row>
    <row r="1011" spans="12:30" ht="12.75">
      <c r="L1011" s="46"/>
      <c r="M1011" s="46"/>
      <c r="AA1011" s="36"/>
      <c r="AB1011" s="36"/>
      <c r="AC1011" s="36"/>
      <c r="AD1011" s="36"/>
    </row>
    <row r="1012" spans="12:30" ht="12.75">
      <c r="L1012" s="46"/>
      <c r="M1012" s="46"/>
      <c r="AA1012" s="36"/>
      <c r="AB1012" s="36"/>
      <c r="AC1012" s="36"/>
      <c r="AD1012" s="36"/>
    </row>
    <row r="1013" spans="12:30" ht="12.75">
      <c r="L1013" s="46"/>
      <c r="M1013" s="46"/>
      <c r="AA1013" s="36"/>
      <c r="AB1013" s="36"/>
      <c r="AC1013" s="36"/>
      <c r="AD1013" s="36"/>
    </row>
    <row r="1014" spans="12:30" ht="12.75">
      <c r="L1014" s="46"/>
      <c r="M1014" s="46"/>
      <c r="AA1014" s="36"/>
      <c r="AB1014" s="36"/>
      <c r="AC1014" s="36"/>
      <c r="AD1014" s="36"/>
    </row>
    <row r="1015" spans="12:30" ht="12.75">
      <c r="L1015" s="46"/>
      <c r="M1015" s="46"/>
      <c r="AA1015" s="36"/>
      <c r="AB1015" s="36"/>
      <c r="AC1015" s="36"/>
      <c r="AD1015" s="36"/>
    </row>
    <row r="1016" spans="12:30" ht="12.75">
      <c r="L1016" s="46"/>
      <c r="M1016" s="46"/>
      <c r="AA1016" s="36"/>
      <c r="AB1016" s="36"/>
      <c r="AC1016" s="36"/>
      <c r="AD1016" s="36"/>
    </row>
    <row r="1017" spans="12:30" ht="12.75">
      <c r="L1017" s="46"/>
      <c r="M1017" s="46"/>
      <c r="AA1017" s="36"/>
      <c r="AB1017" s="36"/>
      <c r="AC1017" s="36"/>
      <c r="AD1017" s="36"/>
    </row>
    <row r="1018" spans="12:30" ht="12.75">
      <c r="L1018" s="46"/>
      <c r="M1018" s="46"/>
      <c r="AA1018" s="36"/>
      <c r="AB1018" s="36"/>
      <c r="AC1018" s="36"/>
      <c r="AD1018" s="36"/>
    </row>
    <row r="1019" spans="12:30" ht="12.75">
      <c r="L1019" s="46"/>
      <c r="M1019" s="46"/>
      <c r="AA1019" s="36"/>
      <c r="AB1019" s="36"/>
      <c r="AC1019" s="36"/>
      <c r="AD1019" s="36"/>
    </row>
    <row r="1020" spans="12:30" ht="12.75">
      <c r="L1020" s="46"/>
      <c r="M1020" s="46"/>
      <c r="AA1020" s="36"/>
      <c r="AB1020" s="36"/>
      <c r="AC1020" s="36"/>
      <c r="AD1020" s="36"/>
    </row>
    <row r="1021" spans="12:30" ht="12.75">
      <c r="L1021" s="46"/>
      <c r="M1021" s="46"/>
      <c r="AA1021" s="36"/>
      <c r="AB1021" s="36"/>
      <c r="AC1021" s="36"/>
      <c r="AD1021" s="36"/>
    </row>
    <row r="1022" spans="12:30" ht="12.75">
      <c r="L1022" s="46"/>
      <c r="M1022" s="46"/>
      <c r="AA1022" s="36"/>
      <c r="AB1022" s="36"/>
      <c r="AC1022" s="36"/>
      <c r="AD1022" s="36"/>
    </row>
    <row r="1023" spans="12:30" ht="12.75">
      <c r="L1023" s="46"/>
      <c r="M1023" s="46"/>
      <c r="AA1023" s="36"/>
      <c r="AB1023" s="36"/>
      <c r="AC1023" s="36"/>
      <c r="AD1023" s="36"/>
    </row>
    <row r="1024" spans="12:30" ht="12.75">
      <c r="L1024" s="46"/>
      <c r="M1024" s="46"/>
      <c r="AA1024" s="36"/>
      <c r="AB1024" s="36"/>
      <c r="AC1024" s="36"/>
      <c r="AD1024" s="36"/>
    </row>
    <row r="1025" spans="12:30" ht="12.75">
      <c r="L1025" s="46"/>
      <c r="M1025" s="46"/>
      <c r="AA1025" s="36"/>
      <c r="AB1025" s="36"/>
      <c r="AC1025" s="36"/>
      <c r="AD1025" s="36"/>
    </row>
    <row r="1026" spans="12:30" ht="12.75">
      <c r="L1026" s="46"/>
      <c r="M1026" s="46"/>
      <c r="AA1026" s="36"/>
      <c r="AB1026" s="36"/>
      <c r="AC1026" s="36"/>
      <c r="AD1026" s="36"/>
    </row>
    <row r="1027" spans="12:30" ht="12.75">
      <c r="L1027" s="46"/>
      <c r="M1027" s="46"/>
      <c r="AA1027" s="36"/>
      <c r="AB1027" s="36"/>
      <c r="AC1027" s="36"/>
      <c r="AD1027" s="36"/>
    </row>
    <row r="1028" spans="12:30" ht="12.75">
      <c r="L1028" s="46"/>
      <c r="M1028" s="46"/>
      <c r="AA1028" s="36"/>
      <c r="AB1028" s="36"/>
      <c r="AC1028" s="36"/>
      <c r="AD1028" s="36"/>
    </row>
    <row r="1029" spans="12:30" ht="12.75">
      <c r="L1029" s="46"/>
      <c r="M1029" s="46"/>
      <c r="AA1029" s="36"/>
      <c r="AB1029" s="36"/>
      <c r="AC1029" s="36"/>
      <c r="AD1029" s="36"/>
    </row>
    <row r="1030" spans="12:30" ht="12.75">
      <c r="L1030" s="46"/>
      <c r="M1030" s="46"/>
      <c r="AA1030" s="36"/>
      <c r="AB1030" s="36"/>
      <c r="AC1030" s="36"/>
      <c r="AD1030" s="36"/>
    </row>
    <row r="1031" spans="12:30" ht="12.75">
      <c r="L1031" s="46"/>
      <c r="M1031" s="46"/>
      <c r="AA1031" s="36"/>
      <c r="AB1031" s="36"/>
      <c r="AC1031" s="36"/>
      <c r="AD1031" s="36"/>
    </row>
    <row r="1032" spans="12:30" ht="12.75">
      <c r="L1032" s="46"/>
      <c r="M1032" s="46"/>
      <c r="AA1032" s="36"/>
      <c r="AB1032" s="36"/>
      <c r="AC1032" s="36"/>
      <c r="AD1032" s="36"/>
    </row>
    <row r="1033" spans="12:30" ht="12.75">
      <c r="L1033" s="46"/>
      <c r="M1033" s="46"/>
      <c r="AA1033" s="36"/>
      <c r="AB1033" s="36"/>
      <c r="AC1033" s="36"/>
      <c r="AD1033" s="36"/>
    </row>
    <row r="1034" spans="12:30" ht="12.75">
      <c r="L1034" s="46"/>
      <c r="M1034" s="46"/>
      <c r="AA1034" s="36"/>
      <c r="AB1034" s="36"/>
      <c r="AC1034" s="36"/>
      <c r="AD1034" s="36"/>
    </row>
    <row r="1035" spans="12:30" ht="12.75">
      <c r="L1035" s="46"/>
      <c r="M1035" s="46"/>
      <c r="AA1035" s="36"/>
      <c r="AB1035" s="36"/>
      <c r="AC1035" s="36"/>
      <c r="AD1035" s="36"/>
    </row>
    <row r="1036" spans="12:30" ht="12.75">
      <c r="L1036" s="46"/>
      <c r="M1036" s="46"/>
      <c r="AA1036" s="36"/>
      <c r="AB1036" s="36"/>
      <c r="AC1036" s="36"/>
      <c r="AD1036" s="36"/>
    </row>
    <row r="1037" spans="12:30" ht="12.75">
      <c r="L1037" s="46"/>
      <c r="M1037" s="46"/>
      <c r="AA1037" s="36"/>
      <c r="AB1037" s="36"/>
      <c r="AC1037" s="36"/>
      <c r="AD1037" s="36"/>
    </row>
    <row r="1038" spans="12:30" ht="12.75">
      <c r="L1038" s="46"/>
      <c r="M1038" s="46"/>
      <c r="AA1038" s="36"/>
      <c r="AB1038" s="36"/>
      <c r="AC1038" s="36"/>
      <c r="AD1038" s="36"/>
    </row>
    <row r="1039" spans="12:30" ht="12.75">
      <c r="L1039" s="46"/>
      <c r="M1039" s="46"/>
      <c r="AA1039" s="36"/>
      <c r="AB1039" s="36"/>
      <c r="AC1039" s="36"/>
      <c r="AD1039" s="36"/>
    </row>
    <row r="1040" spans="12:30" ht="12.75">
      <c r="L1040" s="46"/>
      <c r="M1040" s="46"/>
      <c r="AA1040" s="36"/>
      <c r="AB1040" s="36"/>
      <c r="AC1040" s="36"/>
      <c r="AD1040" s="36"/>
    </row>
    <row r="1041" spans="12:30" ht="12.75">
      <c r="L1041" s="46"/>
      <c r="M1041" s="46"/>
      <c r="AA1041" s="36"/>
      <c r="AB1041" s="36"/>
      <c r="AC1041" s="36"/>
      <c r="AD1041" s="36"/>
    </row>
    <row r="1042" spans="12:30" ht="12.75">
      <c r="L1042" s="46"/>
      <c r="M1042" s="46"/>
      <c r="AA1042" s="36"/>
      <c r="AB1042" s="36"/>
      <c r="AC1042" s="36"/>
      <c r="AD1042" s="36"/>
    </row>
    <row r="1043" spans="12:30" ht="12.75">
      <c r="L1043" s="46"/>
      <c r="M1043" s="46"/>
      <c r="AA1043" s="36"/>
      <c r="AB1043" s="36"/>
      <c r="AC1043" s="36"/>
      <c r="AD1043" s="36"/>
    </row>
    <row r="1044" spans="12:30" ht="12.75">
      <c r="L1044" s="46"/>
      <c r="M1044" s="46"/>
      <c r="AA1044" s="36"/>
      <c r="AB1044" s="36"/>
      <c r="AC1044" s="36"/>
      <c r="AD1044" s="36"/>
    </row>
    <row r="1045" spans="12:30" ht="12.75">
      <c r="L1045" s="46"/>
      <c r="M1045" s="46"/>
      <c r="AA1045" s="36"/>
      <c r="AB1045" s="36"/>
      <c r="AC1045" s="36"/>
      <c r="AD1045" s="36"/>
    </row>
    <row r="1046" spans="12:30" ht="12.75">
      <c r="L1046" s="46"/>
      <c r="M1046" s="46"/>
      <c r="AA1046" s="36"/>
      <c r="AB1046" s="36"/>
      <c r="AC1046" s="36"/>
      <c r="AD1046" s="36"/>
    </row>
    <row r="1047" spans="12:30" ht="12.75">
      <c r="L1047" s="46"/>
      <c r="M1047" s="46"/>
      <c r="AA1047" s="36"/>
      <c r="AB1047" s="36"/>
      <c r="AC1047" s="36"/>
      <c r="AD1047" s="36"/>
    </row>
    <row r="1048" spans="12:30" ht="12.75">
      <c r="L1048" s="46"/>
      <c r="M1048" s="46"/>
      <c r="AA1048" s="36"/>
      <c r="AB1048" s="36"/>
      <c r="AC1048" s="36"/>
      <c r="AD1048" s="36"/>
    </row>
    <row r="1049" spans="12:30" ht="12.75">
      <c r="L1049" s="46"/>
      <c r="M1049" s="46"/>
      <c r="AA1049" s="36"/>
      <c r="AB1049" s="36"/>
      <c r="AC1049" s="36"/>
      <c r="AD1049" s="36"/>
    </row>
    <row r="1050" spans="12:30" ht="12.75">
      <c r="L1050" s="46"/>
      <c r="M1050" s="46"/>
      <c r="AA1050" s="36"/>
      <c r="AB1050" s="36"/>
      <c r="AC1050" s="36"/>
      <c r="AD1050" s="36"/>
    </row>
    <row r="1051" spans="12:30" ht="12.75">
      <c r="L1051" s="46"/>
      <c r="M1051" s="46"/>
      <c r="AA1051" s="36"/>
      <c r="AB1051" s="36"/>
      <c r="AC1051" s="36"/>
      <c r="AD1051" s="36"/>
    </row>
    <row r="1052" spans="12:30" ht="12.75">
      <c r="L1052" s="46"/>
      <c r="M1052" s="46"/>
      <c r="AA1052" s="36"/>
      <c r="AB1052" s="36"/>
      <c r="AC1052" s="36"/>
      <c r="AD1052" s="36"/>
    </row>
    <row r="1053" spans="12:30" ht="12.75">
      <c r="L1053" s="46"/>
      <c r="M1053" s="46"/>
      <c r="AA1053" s="36"/>
      <c r="AB1053" s="36"/>
      <c r="AC1053" s="36"/>
      <c r="AD1053" s="36"/>
    </row>
    <row r="1054" spans="12:30" ht="12.75">
      <c r="L1054" s="46"/>
      <c r="M1054" s="46"/>
      <c r="AA1054" s="36"/>
      <c r="AB1054" s="36"/>
      <c r="AC1054" s="36"/>
      <c r="AD1054" s="36"/>
    </row>
    <row r="1055" spans="12:30" ht="12.75">
      <c r="L1055" s="46"/>
      <c r="M1055" s="46"/>
      <c r="AA1055" s="36"/>
      <c r="AB1055" s="36"/>
      <c r="AC1055" s="36"/>
      <c r="AD1055" s="36"/>
    </row>
    <row r="1056" spans="12:30" ht="12.75">
      <c r="L1056" s="46"/>
      <c r="M1056" s="46"/>
      <c r="AA1056" s="36"/>
      <c r="AB1056" s="36"/>
      <c r="AC1056" s="36"/>
      <c r="AD1056" s="36"/>
    </row>
    <row r="1057" spans="12:30" ht="12.75">
      <c r="L1057" s="46"/>
      <c r="M1057" s="46"/>
      <c r="AA1057" s="36"/>
      <c r="AB1057" s="36"/>
      <c r="AC1057" s="36"/>
      <c r="AD1057" s="36"/>
    </row>
    <row r="1058" spans="12:30" ht="12.75">
      <c r="L1058" s="46"/>
      <c r="M1058" s="46"/>
      <c r="AA1058" s="36"/>
      <c r="AB1058" s="36"/>
      <c r="AC1058" s="36"/>
      <c r="AD1058" s="36"/>
    </row>
    <row r="1059" spans="12:30" ht="12.75">
      <c r="L1059" s="46"/>
      <c r="M1059" s="46"/>
      <c r="AA1059" s="36"/>
      <c r="AB1059" s="36"/>
      <c r="AC1059" s="36"/>
      <c r="AD1059" s="36"/>
    </row>
    <row r="1060" spans="12:30" ht="12.75">
      <c r="L1060" s="46"/>
      <c r="M1060" s="46"/>
      <c r="AA1060" s="36"/>
      <c r="AB1060" s="36"/>
      <c r="AC1060" s="36"/>
      <c r="AD1060" s="36"/>
    </row>
    <row r="1061" spans="12:30" ht="12.75">
      <c r="L1061" s="46"/>
      <c r="M1061" s="46"/>
      <c r="AA1061" s="36"/>
      <c r="AB1061" s="36"/>
      <c r="AC1061" s="36"/>
      <c r="AD1061" s="36"/>
    </row>
    <row r="1062" spans="12:30" ht="12.75">
      <c r="L1062" s="46"/>
      <c r="M1062" s="46"/>
      <c r="AA1062" s="36"/>
      <c r="AB1062" s="36"/>
      <c r="AC1062" s="36"/>
      <c r="AD1062" s="36"/>
    </row>
    <row r="1063" spans="12:30" ht="12.75">
      <c r="L1063" s="46"/>
      <c r="M1063" s="46"/>
      <c r="AA1063" s="36"/>
      <c r="AB1063" s="36"/>
      <c r="AC1063" s="36"/>
      <c r="AD1063" s="36"/>
    </row>
    <row r="1064" spans="12:30" ht="12.75">
      <c r="L1064" s="46"/>
      <c r="M1064" s="46"/>
      <c r="AA1064" s="36"/>
      <c r="AB1064" s="36"/>
      <c r="AC1064" s="36"/>
      <c r="AD1064" s="36"/>
    </row>
    <row r="1065" spans="12:30" ht="12.75">
      <c r="L1065" s="46"/>
      <c r="M1065" s="46"/>
      <c r="AA1065" s="36"/>
      <c r="AB1065" s="36"/>
      <c r="AC1065" s="36"/>
      <c r="AD1065" s="36"/>
    </row>
    <row r="1066" spans="12:30" ht="12.75">
      <c r="L1066" s="46"/>
      <c r="M1066" s="46"/>
      <c r="AA1066" s="36"/>
      <c r="AB1066" s="36"/>
      <c r="AC1066" s="36"/>
      <c r="AD1066" s="36"/>
    </row>
    <row r="1067" spans="12:30" ht="12.75">
      <c r="L1067" s="46"/>
      <c r="M1067" s="46"/>
      <c r="AA1067" s="36"/>
      <c r="AB1067" s="36"/>
      <c r="AC1067" s="36"/>
      <c r="AD1067" s="36"/>
    </row>
    <row r="1068" spans="12:30" ht="12.75">
      <c r="L1068" s="46"/>
      <c r="M1068" s="46"/>
      <c r="AA1068" s="36"/>
      <c r="AB1068" s="36"/>
      <c r="AC1068" s="36"/>
      <c r="AD1068" s="36"/>
    </row>
    <row r="1069" spans="12:30" ht="12.75">
      <c r="L1069" s="46"/>
      <c r="M1069" s="46"/>
      <c r="AA1069" s="36"/>
      <c r="AB1069" s="36"/>
      <c r="AC1069" s="36"/>
      <c r="AD1069" s="36"/>
    </row>
    <row r="1070" spans="12:30" ht="12.75">
      <c r="L1070" s="46"/>
      <c r="M1070" s="46"/>
      <c r="AA1070" s="36"/>
      <c r="AB1070" s="36"/>
      <c r="AC1070" s="36"/>
      <c r="AD1070" s="36"/>
    </row>
    <row r="1071" spans="12:30" ht="12.75">
      <c r="L1071" s="46"/>
      <c r="M1071" s="46"/>
      <c r="AA1071" s="36"/>
      <c r="AB1071" s="36"/>
      <c r="AC1071" s="36"/>
      <c r="AD1071" s="36"/>
    </row>
    <row r="1072" spans="12:30" ht="12.75">
      <c r="L1072" s="46"/>
      <c r="M1072" s="46"/>
      <c r="AA1072" s="36"/>
      <c r="AB1072" s="36"/>
      <c r="AC1072" s="36"/>
      <c r="AD1072" s="36"/>
    </row>
    <row r="1073" spans="12:30" ht="12.75">
      <c r="L1073" s="46"/>
      <c r="M1073" s="46"/>
      <c r="AA1073" s="36"/>
      <c r="AB1073" s="36"/>
      <c r="AC1073" s="36"/>
      <c r="AD1073" s="36"/>
    </row>
    <row r="1074" spans="12:30" ht="12.75">
      <c r="L1074" s="46"/>
      <c r="M1074" s="46"/>
      <c r="AA1074" s="36"/>
      <c r="AB1074" s="36"/>
      <c r="AC1074" s="36"/>
      <c r="AD1074" s="36"/>
    </row>
    <row r="1075" spans="12:30" ht="12.75">
      <c r="L1075" s="46"/>
      <c r="M1075" s="46"/>
      <c r="AA1075" s="36"/>
      <c r="AB1075" s="36"/>
      <c r="AC1075" s="36"/>
      <c r="AD1075" s="36"/>
    </row>
    <row r="1076" spans="12:30" ht="12.75">
      <c r="L1076" s="46"/>
      <c r="M1076" s="46"/>
      <c r="AA1076" s="36"/>
      <c r="AB1076" s="36"/>
      <c r="AC1076" s="36"/>
      <c r="AD1076" s="36"/>
    </row>
    <row r="1077" spans="12:30" ht="12.75">
      <c r="L1077" s="46"/>
      <c r="M1077" s="46"/>
      <c r="AA1077" s="36"/>
      <c r="AB1077" s="36"/>
      <c r="AC1077" s="36"/>
      <c r="AD1077" s="36"/>
    </row>
    <row r="1078" spans="12:30" ht="12.75">
      <c r="L1078" s="46"/>
      <c r="M1078" s="46"/>
      <c r="AA1078" s="36"/>
      <c r="AB1078" s="36"/>
      <c r="AC1078" s="36"/>
      <c r="AD1078" s="36"/>
    </row>
    <row r="1079" spans="12:30" ht="12.75">
      <c r="L1079" s="46"/>
      <c r="M1079" s="46"/>
      <c r="AA1079" s="36"/>
      <c r="AB1079" s="36"/>
      <c r="AC1079" s="36"/>
      <c r="AD1079" s="36"/>
    </row>
    <row r="1080" spans="12:30" ht="12.75">
      <c r="L1080" s="46"/>
      <c r="M1080" s="46"/>
      <c r="AA1080" s="36"/>
      <c r="AB1080" s="36"/>
      <c r="AC1080" s="36"/>
      <c r="AD1080" s="36"/>
    </row>
    <row r="1081" spans="12:30" ht="12.75">
      <c r="L1081" s="46"/>
      <c r="M1081" s="46"/>
      <c r="AA1081" s="36"/>
      <c r="AB1081" s="36"/>
      <c r="AC1081" s="36"/>
      <c r="AD1081" s="36"/>
    </row>
    <row r="1082" spans="12:30" ht="12.75">
      <c r="L1082" s="46"/>
      <c r="M1082" s="46"/>
      <c r="AA1082" s="36"/>
      <c r="AB1082" s="36"/>
      <c r="AC1082" s="36"/>
      <c r="AD1082" s="36"/>
    </row>
    <row r="1083" spans="12:30" ht="12.75">
      <c r="L1083" s="46"/>
      <c r="M1083" s="46"/>
      <c r="AA1083" s="36"/>
      <c r="AB1083" s="36"/>
      <c r="AC1083" s="36"/>
      <c r="AD1083" s="36"/>
    </row>
    <row r="1084" spans="12:30" ht="12.75">
      <c r="L1084" s="46"/>
      <c r="M1084" s="46"/>
      <c r="AA1084" s="36"/>
      <c r="AB1084" s="36"/>
      <c r="AC1084" s="36"/>
      <c r="AD1084" s="36"/>
    </row>
    <row r="1085" spans="12:30" ht="12.75">
      <c r="L1085" s="46"/>
      <c r="M1085" s="46"/>
      <c r="AA1085" s="36"/>
      <c r="AB1085" s="36"/>
      <c r="AC1085" s="36"/>
      <c r="AD1085" s="36"/>
    </row>
    <row r="1086" spans="12:30" ht="12.75">
      <c r="L1086" s="46"/>
      <c r="M1086" s="46"/>
      <c r="AA1086" s="36"/>
      <c r="AB1086" s="36"/>
      <c r="AC1086" s="36"/>
      <c r="AD1086" s="36"/>
    </row>
    <row r="1087" spans="12:30" ht="12.75">
      <c r="L1087" s="46"/>
      <c r="M1087" s="46"/>
      <c r="AA1087" s="36"/>
      <c r="AB1087" s="36"/>
      <c r="AC1087" s="36"/>
      <c r="AD1087" s="36"/>
    </row>
    <row r="1088" spans="12:30" ht="12.75">
      <c r="L1088" s="46"/>
      <c r="M1088" s="46"/>
      <c r="AA1088" s="36"/>
      <c r="AB1088" s="36"/>
      <c r="AC1088" s="36"/>
      <c r="AD1088" s="36"/>
    </row>
    <row r="1089" spans="12:30" ht="12.75">
      <c r="L1089" s="46"/>
      <c r="M1089" s="46"/>
      <c r="AA1089" s="36"/>
      <c r="AB1089" s="36"/>
      <c r="AC1089" s="36"/>
      <c r="AD1089" s="36"/>
    </row>
    <row r="1090" spans="12:30" ht="12.75">
      <c r="L1090" s="46"/>
      <c r="M1090" s="46"/>
      <c r="AA1090" s="36"/>
      <c r="AB1090" s="36"/>
      <c r="AC1090" s="36"/>
      <c r="AD1090" s="36"/>
    </row>
    <row r="1091" spans="12:30" ht="12.75">
      <c r="L1091" s="46"/>
      <c r="M1091" s="46"/>
      <c r="AA1091" s="36"/>
      <c r="AB1091" s="36"/>
      <c r="AC1091" s="36"/>
      <c r="AD1091" s="36"/>
    </row>
    <row r="1092" spans="12:30" ht="12.75">
      <c r="L1092" s="46"/>
      <c r="M1092" s="46"/>
      <c r="AA1092" s="36"/>
      <c r="AB1092" s="36"/>
      <c r="AC1092" s="36"/>
      <c r="AD1092" s="36"/>
    </row>
    <row r="1093" spans="12:30" ht="12.75">
      <c r="L1093" s="46"/>
      <c r="M1093" s="46"/>
      <c r="AA1093" s="36"/>
      <c r="AB1093" s="36"/>
      <c r="AC1093" s="36"/>
      <c r="AD1093" s="36"/>
    </row>
    <row r="1094" spans="12:30" ht="12.75">
      <c r="L1094" s="46"/>
      <c r="M1094" s="46"/>
      <c r="AA1094" s="36"/>
      <c r="AB1094" s="36"/>
      <c r="AC1094" s="36"/>
      <c r="AD1094" s="36"/>
    </row>
    <row r="1095" spans="12:30" ht="12.75">
      <c r="L1095" s="46"/>
      <c r="M1095" s="46"/>
      <c r="AA1095" s="36"/>
      <c r="AB1095" s="36"/>
      <c r="AC1095" s="36"/>
      <c r="AD1095" s="36"/>
    </row>
    <row r="1096" spans="12:30" ht="12.75">
      <c r="L1096" s="46"/>
      <c r="M1096" s="46"/>
      <c r="AA1096" s="36"/>
      <c r="AB1096" s="36"/>
      <c r="AC1096" s="36"/>
      <c r="AD1096" s="36"/>
    </row>
    <row r="1097" spans="12:30" ht="12.75">
      <c r="L1097" s="46"/>
      <c r="M1097" s="46"/>
      <c r="AA1097" s="36"/>
      <c r="AB1097" s="36"/>
      <c r="AC1097" s="36"/>
      <c r="AD1097" s="36"/>
    </row>
    <row r="1098" spans="12:30" ht="12.75">
      <c r="L1098" s="46"/>
      <c r="M1098" s="46"/>
      <c r="AA1098" s="36"/>
      <c r="AB1098" s="36"/>
      <c r="AC1098" s="36"/>
      <c r="AD1098" s="36"/>
    </row>
    <row r="1099" spans="12:30" ht="12.75">
      <c r="L1099" s="46"/>
      <c r="M1099" s="46"/>
      <c r="AA1099" s="36"/>
      <c r="AB1099" s="36"/>
      <c r="AC1099" s="36"/>
      <c r="AD1099" s="36"/>
    </row>
    <row r="1100" spans="12:30" ht="12.75">
      <c r="L1100" s="46"/>
      <c r="M1100" s="46"/>
      <c r="AA1100" s="36"/>
      <c r="AB1100" s="36"/>
      <c r="AC1100" s="36"/>
      <c r="AD1100" s="36"/>
    </row>
    <row r="1101" spans="12:30" ht="12.75">
      <c r="L1101" s="46"/>
      <c r="M1101" s="46"/>
      <c r="AA1101" s="36"/>
      <c r="AB1101" s="36"/>
      <c r="AC1101" s="36"/>
      <c r="AD1101" s="36"/>
    </row>
    <row r="1102" spans="12:30" ht="12.75">
      <c r="L1102" s="46"/>
      <c r="M1102" s="46"/>
      <c r="AA1102" s="36"/>
      <c r="AB1102" s="36"/>
      <c r="AC1102" s="36"/>
      <c r="AD1102" s="36"/>
    </row>
    <row r="1103" spans="12:30" ht="12.75">
      <c r="L1103" s="46"/>
      <c r="M1103" s="46"/>
      <c r="AA1103" s="36"/>
      <c r="AB1103" s="36"/>
      <c r="AC1103" s="36"/>
      <c r="AD1103" s="36"/>
    </row>
    <row r="1104" spans="12:30" ht="12.75">
      <c r="L1104" s="46"/>
      <c r="M1104" s="46"/>
      <c r="AA1104" s="36"/>
      <c r="AB1104" s="36"/>
      <c r="AC1104" s="36"/>
      <c r="AD1104" s="36"/>
    </row>
    <row r="1105" spans="12:30" ht="12.75">
      <c r="L1105" s="46"/>
      <c r="M1105" s="46"/>
      <c r="AA1105" s="36"/>
      <c r="AB1105" s="36"/>
      <c r="AC1105" s="36"/>
      <c r="AD1105" s="36"/>
    </row>
    <row r="1106" spans="12:30" ht="12.75">
      <c r="L1106" s="46"/>
      <c r="M1106" s="46"/>
      <c r="AA1106" s="36"/>
      <c r="AB1106" s="36"/>
      <c r="AC1106" s="36"/>
      <c r="AD1106" s="36"/>
    </row>
    <row r="1107" spans="12:30" ht="12.75">
      <c r="L1107" s="46"/>
      <c r="M1107" s="46"/>
      <c r="AA1107" s="36"/>
      <c r="AB1107" s="36"/>
      <c r="AC1107" s="36"/>
      <c r="AD1107" s="36"/>
    </row>
    <row r="1108" spans="12:30" ht="12.75">
      <c r="L1108" s="46"/>
      <c r="M1108" s="46"/>
      <c r="AA1108" s="36"/>
      <c r="AB1108" s="36"/>
      <c r="AC1108" s="36"/>
      <c r="AD1108" s="36"/>
    </row>
    <row r="1109" spans="12:30" ht="12.75">
      <c r="L1109" s="46"/>
      <c r="M1109" s="46"/>
      <c r="AA1109" s="36"/>
      <c r="AB1109" s="36"/>
      <c r="AC1109" s="36"/>
      <c r="AD1109" s="36"/>
    </row>
    <row r="1110" spans="12:30" ht="12.75">
      <c r="L1110" s="46"/>
      <c r="M1110" s="46"/>
      <c r="AA1110" s="36"/>
      <c r="AB1110" s="36"/>
      <c r="AC1110" s="36"/>
      <c r="AD1110" s="36"/>
    </row>
    <row r="1111" spans="12:30" ht="12.75">
      <c r="L1111" s="46"/>
      <c r="M1111" s="46"/>
      <c r="AA1111" s="36"/>
      <c r="AB1111" s="36"/>
      <c r="AC1111" s="36"/>
      <c r="AD1111" s="36"/>
    </row>
    <row r="1112" spans="12:30" ht="12.75">
      <c r="L1112" s="46"/>
      <c r="M1112" s="46"/>
      <c r="AA1112" s="36"/>
      <c r="AB1112" s="36"/>
      <c r="AC1112" s="36"/>
      <c r="AD1112" s="36"/>
    </row>
    <row r="1113" spans="12:30" ht="12.75">
      <c r="L1113" s="46"/>
      <c r="M1113" s="46"/>
      <c r="AA1113" s="36"/>
      <c r="AB1113" s="36"/>
      <c r="AC1113" s="36"/>
      <c r="AD1113" s="36"/>
    </row>
    <row r="1114" spans="12:30" ht="12.75">
      <c r="L1114" s="46"/>
      <c r="M1114" s="46"/>
      <c r="AA1114" s="36"/>
      <c r="AB1114" s="36"/>
      <c r="AC1114" s="36"/>
      <c r="AD1114" s="36"/>
    </row>
    <row r="1115" spans="12:30" ht="12.75">
      <c r="L1115" s="46"/>
      <c r="M1115" s="46"/>
      <c r="AA1115" s="36"/>
      <c r="AB1115" s="36"/>
      <c r="AC1115" s="36"/>
      <c r="AD1115" s="36"/>
    </row>
    <row r="1116" spans="12:30" ht="12.75">
      <c r="L1116" s="46"/>
      <c r="M1116" s="46"/>
      <c r="AA1116" s="36"/>
      <c r="AB1116" s="36"/>
      <c r="AC1116" s="36"/>
      <c r="AD1116" s="36"/>
    </row>
    <row r="1117" spans="12:30" ht="12.75">
      <c r="L1117" s="46"/>
      <c r="M1117" s="46"/>
      <c r="AA1117" s="36"/>
      <c r="AB1117" s="36"/>
      <c r="AC1117" s="36"/>
      <c r="AD1117" s="36"/>
    </row>
    <row r="1118" spans="12:30" ht="12.75">
      <c r="L1118" s="46"/>
      <c r="M1118" s="46"/>
      <c r="AA1118" s="36"/>
      <c r="AB1118" s="36"/>
      <c r="AC1118" s="36"/>
      <c r="AD1118" s="36"/>
    </row>
    <row r="1119" spans="12:30" ht="12.75">
      <c r="L1119" s="46"/>
      <c r="M1119" s="46"/>
      <c r="AA1119" s="36"/>
      <c r="AB1119" s="36"/>
      <c r="AC1119" s="36"/>
      <c r="AD1119" s="36"/>
    </row>
    <row r="1120" spans="12:30" ht="12.75">
      <c r="L1120" s="46"/>
      <c r="M1120" s="46"/>
      <c r="AA1120" s="36"/>
      <c r="AB1120" s="36"/>
      <c r="AC1120" s="36"/>
      <c r="AD1120" s="36"/>
    </row>
    <row r="1121" spans="12:30" ht="12.75">
      <c r="L1121" s="46"/>
      <c r="M1121" s="46"/>
      <c r="AA1121" s="36"/>
      <c r="AB1121" s="36"/>
      <c r="AC1121" s="36"/>
      <c r="AD1121" s="36"/>
    </row>
    <row r="1122" spans="12:30" ht="12.75">
      <c r="L1122" s="46"/>
      <c r="M1122" s="46"/>
      <c r="AA1122" s="36"/>
      <c r="AB1122" s="36"/>
      <c r="AC1122" s="36"/>
      <c r="AD1122" s="36"/>
    </row>
    <row r="1123" spans="12:30" ht="12.75">
      <c r="L1123" s="46"/>
      <c r="M1123" s="46"/>
      <c r="AA1123" s="36"/>
      <c r="AB1123" s="36"/>
      <c r="AC1123" s="36"/>
      <c r="AD1123" s="36"/>
    </row>
    <row r="1124" spans="12:30" ht="12.75">
      <c r="L1124" s="46"/>
      <c r="M1124" s="46"/>
      <c r="AA1124" s="36"/>
      <c r="AB1124" s="36"/>
      <c r="AC1124" s="36"/>
      <c r="AD1124" s="36"/>
    </row>
    <row r="1125" spans="12:30" ht="12.75">
      <c r="L1125" s="46"/>
      <c r="M1125" s="46"/>
      <c r="AA1125" s="36"/>
      <c r="AB1125" s="36"/>
      <c r="AC1125" s="36"/>
      <c r="AD1125" s="36"/>
    </row>
    <row r="1126" spans="12:30" ht="12.75">
      <c r="L1126" s="46"/>
      <c r="M1126" s="46"/>
      <c r="AA1126" s="36"/>
      <c r="AB1126" s="36"/>
      <c r="AC1126" s="36"/>
      <c r="AD1126" s="36"/>
    </row>
    <row r="1127" spans="12:30" ht="12.75">
      <c r="L1127" s="46"/>
      <c r="M1127" s="46"/>
      <c r="AA1127" s="36"/>
      <c r="AB1127" s="36"/>
      <c r="AC1127" s="36"/>
      <c r="AD1127" s="36"/>
    </row>
    <row r="1128" spans="12:30" ht="12.75">
      <c r="L1128" s="46"/>
      <c r="M1128" s="46"/>
      <c r="AA1128" s="36"/>
      <c r="AB1128" s="36"/>
      <c r="AC1128" s="36"/>
      <c r="AD1128" s="36"/>
    </row>
    <row r="1129" spans="12:30" ht="12.75">
      <c r="L1129" s="46"/>
      <c r="M1129" s="46"/>
      <c r="AA1129" s="36"/>
      <c r="AB1129" s="36"/>
      <c r="AC1129" s="36"/>
      <c r="AD1129" s="36"/>
    </row>
    <row r="1130" spans="12:30" ht="12.75">
      <c r="L1130" s="46"/>
      <c r="M1130" s="46"/>
      <c r="AA1130" s="36"/>
      <c r="AB1130" s="36"/>
      <c r="AC1130" s="36"/>
      <c r="AD1130" s="36"/>
    </row>
    <row r="1131" spans="12:30" ht="12.75">
      <c r="L1131" s="46"/>
      <c r="M1131" s="46"/>
      <c r="AA1131" s="36"/>
      <c r="AB1131" s="36"/>
      <c r="AC1131" s="36"/>
      <c r="AD1131" s="36"/>
    </row>
    <row r="1132" spans="12:30" ht="12.75">
      <c r="L1132" s="46"/>
      <c r="M1132" s="46"/>
      <c r="AA1132" s="36"/>
      <c r="AB1132" s="36"/>
      <c r="AC1132" s="36"/>
      <c r="AD1132" s="36"/>
    </row>
    <row r="1133" spans="12:30" ht="12.75">
      <c r="L1133" s="46"/>
      <c r="M1133" s="46"/>
      <c r="AA1133" s="36"/>
      <c r="AB1133" s="36"/>
      <c r="AC1133" s="36"/>
      <c r="AD1133" s="36"/>
    </row>
    <row r="1134" spans="12:30" ht="12.75">
      <c r="L1134" s="46"/>
      <c r="M1134" s="46"/>
      <c r="AA1134" s="36"/>
      <c r="AB1134" s="36"/>
      <c r="AC1134" s="36"/>
      <c r="AD1134" s="36"/>
    </row>
    <row r="1135" spans="12:30" ht="12.75">
      <c r="L1135" s="46"/>
      <c r="M1135" s="46"/>
      <c r="AA1135" s="36"/>
      <c r="AB1135" s="36"/>
      <c r="AC1135" s="36"/>
      <c r="AD1135" s="36"/>
    </row>
    <row r="1136" spans="12:30" ht="12.75">
      <c r="L1136" s="46"/>
      <c r="M1136" s="46"/>
      <c r="AA1136" s="36"/>
      <c r="AB1136" s="36"/>
      <c r="AC1136" s="36"/>
      <c r="AD1136" s="36"/>
    </row>
    <row r="1137" spans="12:30" ht="12.75">
      <c r="L1137" s="46"/>
      <c r="M1137" s="46"/>
      <c r="AA1137" s="36"/>
      <c r="AB1137" s="36"/>
      <c r="AC1137" s="36"/>
      <c r="AD1137" s="36"/>
    </row>
    <row r="1138" spans="12:30" ht="12.75">
      <c r="L1138" s="46"/>
      <c r="M1138" s="46"/>
      <c r="AA1138" s="36"/>
      <c r="AB1138" s="36"/>
      <c r="AC1138" s="36"/>
      <c r="AD1138" s="36"/>
    </row>
    <row r="1139" spans="12:30" ht="12.75">
      <c r="L1139" s="46"/>
      <c r="M1139" s="46"/>
      <c r="AA1139" s="36"/>
      <c r="AB1139" s="36"/>
      <c r="AC1139" s="36"/>
      <c r="AD1139" s="36"/>
    </row>
    <row r="1140" spans="12:30" ht="12.75">
      <c r="L1140" s="46"/>
      <c r="M1140" s="46"/>
      <c r="AA1140" s="36"/>
      <c r="AB1140" s="36"/>
      <c r="AC1140" s="36"/>
      <c r="AD1140" s="36"/>
    </row>
    <row r="1141" spans="12:30" ht="12.75">
      <c r="L1141" s="46"/>
      <c r="M1141" s="46"/>
      <c r="AA1141" s="36"/>
      <c r="AB1141" s="36"/>
      <c r="AC1141" s="36"/>
      <c r="AD1141" s="36"/>
    </row>
    <row r="1142" spans="12:30" ht="12.75">
      <c r="L1142" s="46"/>
      <c r="M1142" s="46"/>
      <c r="AA1142" s="36"/>
      <c r="AB1142" s="36"/>
      <c r="AC1142" s="36"/>
      <c r="AD1142" s="36"/>
    </row>
    <row r="1143" spans="12:30" ht="12.75">
      <c r="L1143" s="46"/>
      <c r="M1143" s="46"/>
      <c r="AA1143" s="36"/>
      <c r="AB1143" s="36"/>
      <c r="AC1143" s="36"/>
      <c r="AD1143" s="36"/>
    </row>
    <row r="1144" spans="12:30" ht="12.75">
      <c r="L1144" s="46"/>
      <c r="M1144" s="46"/>
      <c r="AA1144" s="36"/>
      <c r="AB1144" s="36"/>
      <c r="AC1144" s="36"/>
      <c r="AD1144" s="36"/>
    </row>
    <row r="1145" spans="12:30" ht="12.75">
      <c r="L1145" s="46"/>
      <c r="M1145" s="46"/>
      <c r="AA1145" s="36"/>
      <c r="AB1145" s="36"/>
      <c r="AC1145" s="36"/>
      <c r="AD1145" s="36"/>
    </row>
    <row r="1146" spans="12:30" ht="12.75">
      <c r="L1146" s="46"/>
      <c r="M1146" s="46"/>
      <c r="AA1146" s="36"/>
      <c r="AB1146" s="36"/>
      <c r="AC1146" s="36"/>
      <c r="AD1146" s="36"/>
    </row>
    <row r="1147" spans="12:30" ht="12.75">
      <c r="L1147" s="46"/>
      <c r="M1147" s="46"/>
      <c r="AA1147" s="36"/>
      <c r="AB1147" s="36"/>
      <c r="AC1147" s="36"/>
      <c r="AD1147" s="36"/>
    </row>
    <row r="1148" spans="12:30" ht="12.75">
      <c r="L1148" s="46"/>
      <c r="M1148" s="46"/>
      <c r="AA1148" s="36"/>
      <c r="AB1148" s="36"/>
      <c r="AC1148" s="36"/>
      <c r="AD1148" s="36"/>
    </row>
    <row r="1149" spans="12:30" ht="12.75">
      <c r="L1149" s="46"/>
      <c r="M1149" s="46"/>
      <c r="AA1149" s="36"/>
      <c r="AB1149" s="36"/>
      <c r="AC1149" s="36"/>
      <c r="AD1149" s="36"/>
    </row>
    <row r="1150" spans="12:30" ht="12.75">
      <c r="L1150" s="46"/>
      <c r="M1150" s="46"/>
      <c r="AA1150" s="36"/>
      <c r="AB1150" s="36"/>
      <c r="AC1150" s="36"/>
      <c r="AD1150" s="36"/>
    </row>
    <row r="1151" spans="12:30" ht="12.75">
      <c r="L1151" s="46"/>
      <c r="M1151" s="46"/>
      <c r="AA1151" s="36"/>
      <c r="AB1151" s="36"/>
      <c r="AC1151" s="36"/>
      <c r="AD1151" s="36"/>
    </row>
    <row r="1152" spans="12:30" ht="12.75">
      <c r="L1152" s="46"/>
      <c r="M1152" s="46"/>
      <c r="AA1152" s="36"/>
      <c r="AB1152" s="36"/>
      <c r="AC1152" s="36"/>
      <c r="AD1152" s="36"/>
    </row>
    <row r="1153" spans="12:30" ht="12.75">
      <c r="L1153" s="46"/>
      <c r="M1153" s="46"/>
      <c r="AA1153" s="36"/>
      <c r="AB1153" s="36"/>
      <c r="AC1153" s="36"/>
      <c r="AD1153" s="36"/>
    </row>
    <row r="1154" spans="12:30" ht="12.75">
      <c r="L1154" s="46"/>
      <c r="M1154" s="46"/>
      <c r="AA1154" s="36"/>
      <c r="AB1154" s="36"/>
      <c r="AC1154" s="36"/>
      <c r="AD1154" s="36"/>
    </row>
    <row r="1155" spans="12:30" ht="12.75">
      <c r="L1155" s="46"/>
      <c r="M1155" s="46"/>
      <c r="AA1155" s="36"/>
      <c r="AB1155" s="36"/>
      <c r="AC1155" s="36"/>
      <c r="AD1155" s="36"/>
    </row>
    <row r="1156" spans="12:30" ht="12.75">
      <c r="L1156" s="46"/>
      <c r="M1156" s="46"/>
      <c r="AA1156" s="36"/>
      <c r="AB1156" s="36"/>
      <c r="AC1156" s="36"/>
      <c r="AD1156" s="36"/>
    </row>
    <row r="1157" spans="12:30" ht="12.75">
      <c r="L1157" s="46"/>
      <c r="M1157" s="46"/>
      <c r="AA1157" s="36"/>
      <c r="AB1157" s="36"/>
      <c r="AC1157" s="36"/>
      <c r="AD1157" s="36"/>
    </row>
    <row r="1158" spans="12:30" ht="12.75">
      <c r="L1158" s="46"/>
      <c r="M1158" s="46"/>
      <c r="AA1158" s="36"/>
      <c r="AB1158" s="36"/>
      <c r="AC1158" s="36"/>
      <c r="AD1158" s="36"/>
    </row>
    <row r="1159" spans="12:30" ht="12.75">
      <c r="L1159" s="46"/>
      <c r="M1159" s="46"/>
      <c r="AA1159" s="36"/>
      <c r="AB1159" s="36"/>
      <c r="AC1159" s="36"/>
      <c r="AD1159" s="36"/>
    </row>
    <row r="1160" spans="12:30" ht="12.75">
      <c r="L1160" s="46"/>
      <c r="M1160" s="46"/>
      <c r="AA1160" s="36"/>
      <c r="AB1160" s="36"/>
      <c r="AC1160" s="36"/>
      <c r="AD1160" s="36"/>
    </row>
    <row r="1161" spans="12:30" ht="12.75">
      <c r="L1161" s="46"/>
      <c r="M1161" s="46"/>
      <c r="AA1161" s="36"/>
      <c r="AB1161" s="36"/>
      <c r="AC1161" s="36"/>
      <c r="AD1161" s="36"/>
    </row>
    <row r="1162" spans="12:30" ht="12.75">
      <c r="L1162" s="46"/>
      <c r="M1162" s="46"/>
      <c r="AA1162" s="36"/>
      <c r="AB1162" s="36"/>
      <c r="AC1162" s="36"/>
      <c r="AD1162" s="36"/>
    </row>
    <row r="1163" spans="12:30" ht="12.75">
      <c r="L1163" s="46"/>
      <c r="M1163" s="46"/>
      <c r="AA1163" s="36"/>
      <c r="AB1163" s="36"/>
      <c r="AC1163" s="36"/>
      <c r="AD1163" s="36"/>
    </row>
    <row r="1164" spans="12:30" ht="12.75">
      <c r="L1164" s="46"/>
      <c r="M1164" s="46"/>
      <c r="AA1164" s="36"/>
      <c r="AB1164" s="36"/>
      <c r="AC1164" s="36"/>
      <c r="AD1164" s="36"/>
    </row>
    <row r="1165" spans="12:30" ht="12.75">
      <c r="L1165" s="46"/>
      <c r="M1165" s="46"/>
      <c r="AA1165" s="36"/>
      <c r="AB1165" s="36"/>
      <c r="AC1165" s="36"/>
      <c r="AD1165" s="36"/>
    </row>
    <row r="1166" spans="12:30" ht="12.75">
      <c r="L1166" s="46"/>
      <c r="M1166" s="46"/>
      <c r="AA1166" s="36"/>
      <c r="AB1166" s="36"/>
      <c r="AC1166" s="36"/>
      <c r="AD1166" s="36"/>
    </row>
    <row r="1167" spans="12:30" ht="12.75">
      <c r="L1167" s="46"/>
      <c r="M1167" s="46"/>
      <c r="AA1167" s="36"/>
      <c r="AB1167" s="36"/>
      <c r="AC1167" s="36"/>
      <c r="AD1167" s="36"/>
    </row>
    <row r="1168" spans="12:30" ht="12.75">
      <c r="L1168" s="46"/>
      <c r="M1168" s="46"/>
      <c r="AA1168" s="36"/>
      <c r="AB1168" s="36"/>
      <c r="AC1168" s="36"/>
      <c r="AD1168" s="36"/>
    </row>
    <row r="1169" spans="12:30" ht="12.75">
      <c r="L1169" s="46"/>
      <c r="M1169" s="46"/>
      <c r="AA1169" s="36"/>
      <c r="AB1169" s="36"/>
      <c r="AC1169" s="36"/>
      <c r="AD1169" s="36"/>
    </row>
    <row r="1170" spans="12:30" ht="12.75">
      <c r="L1170" s="46"/>
      <c r="M1170" s="46"/>
      <c r="AA1170" s="36"/>
      <c r="AB1170" s="36"/>
      <c r="AC1170" s="36"/>
      <c r="AD1170" s="36"/>
    </row>
    <row r="1171" spans="12:30" ht="12.75">
      <c r="L1171" s="46"/>
      <c r="M1171" s="46"/>
      <c r="AA1171" s="36"/>
      <c r="AB1171" s="36"/>
      <c r="AC1171" s="36"/>
      <c r="AD1171" s="36"/>
    </row>
    <row r="1172" spans="12:30" ht="12.75">
      <c r="L1172" s="46"/>
      <c r="M1172" s="46"/>
      <c r="AA1172" s="36"/>
      <c r="AB1172" s="36"/>
      <c r="AC1172" s="36"/>
      <c r="AD1172" s="36"/>
    </row>
    <row r="1173" spans="12:30" ht="12.75">
      <c r="L1173" s="46"/>
      <c r="M1173" s="46"/>
      <c r="AA1173" s="36"/>
      <c r="AB1173" s="36"/>
      <c r="AC1173" s="36"/>
      <c r="AD1173" s="36"/>
    </row>
    <row r="1174" spans="12:30" ht="12.75">
      <c r="L1174" s="46"/>
      <c r="M1174" s="46"/>
      <c r="AA1174" s="36"/>
      <c r="AB1174" s="36"/>
      <c r="AC1174" s="36"/>
      <c r="AD1174" s="36"/>
    </row>
    <row r="1175" spans="12:30" ht="12.75">
      <c r="L1175" s="46"/>
      <c r="M1175" s="46"/>
      <c r="AA1175" s="36"/>
      <c r="AB1175" s="36"/>
      <c r="AC1175" s="36"/>
      <c r="AD1175" s="36"/>
    </row>
    <row r="1176" spans="12:30" ht="12.75">
      <c r="L1176" s="46"/>
      <c r="M1176" s="46"/>
      <c r="AA1176" s="36"/>
      <c r="AB1176" s="36"/>
      <c r="AC1176" s="36"/>
      <c r="AD1176" s="36"/>
    </row>
    <row r="1177" spans="12:30" ht="12.75">
      <c r="L1177" s="46"/>
      <c r="M1177" s="46"/>
      <c r="AA1177" s="36"/>
      <c r="AB1177" s="36"/>
      <c r="AC1177" s="36"/>
      <c r="AD1177" s="36"/>
    </row>
    <row r="1178" spans="12:30" ht="12.75">
      <c r="L1178" s="46"/>
      <c r="M1178" s="46"/>
      <c r="AA1178" s="36"/>
      <c r="AB1178" s="36"/>
      <c r="AC1178" s="36"/>
      <c r="AD1178" s="36"/>
    </row>
    <row r="1179" spans="12:30" ht="12.75">
      <c r="L1179" s="46"/>
      <c r="M1179" s="46"/>
      <c r="AA1179" s="36"/>
      <c r="AB1179" s="36"/>
      <c r="AC1179" s="36"/>
      <c r="AD1179" s="36"/>
    </row>
    <row r="1180" spans="12:30" ht="12.75">
      <c r="L1180" s="46"/>
      <c r="M1180" s="46"/>
      <c r="AA1180" s="36"/>
      <c r="AB1180" s="36"/>
      <c r="AC1180" s="36"/>
      <c r="AD1180" s="36"/>
    </row>
    <row r="1181" spans="12:30" ht="12.75">
      <c r="L1181" s="46"/>
      <c r="M1181" s="46"/>
      <c r="AA1181" s="36"/>
      <c r="AB1181" s="36"/>
      <c r="AC1181" s="36"/>
      <c r="AD1181" s="36"/>
    </row>
    <row r="1182" spans="12:30" ht="12.75">
      <c r="L1182" s="46"/>
      <c r="M1182" s="46"/>
      <c r="AA1182" s="36"/>
      <c r="AB1182" s="36"/>
      <c r="AC1182" s="36"/>
      <c r="AD1182" s="36"/>
    </row>
    <row r="1183" spans="12:30" ht="12.75">
      <c r="L1183" s="46"/>
      <c r="M1183" s="46"/>
      <c r="AA1183" s="36"/>
      <c r="AB1183" s="36"/>
      <c r="AC1183" s="36"/>
      <c r="AD1183" s="36"/>
    </row>
    <row r="1184" spans="12:30" ht="12.75">
      <c r="L1184" s="46"/>
      <c r="M1184" s="46"/>
      <c r="AA1184" s="36"/>
      <c r="AB1184" s="36"/>
      <c r="AC1184" s="36"/>
      <c r="AD1184" s="36"/>
    </row>
    <row r="1185" spans="12:30" ht="12.75">
      <c r="L1185" s="46"/>
      <c r="M1185" s="46"/>
      <c r="AA1185" s="36"/>
      <c r="AB1185" s="36"/>
      <c r="AC1185" s="36"/>
      <c r="AD1185" s="36"/>
    </row>
    <row r="1186" spans="12:30" ht="12.75">
      <c r="L1186" s="46"/>
      <c r="M1186" s="46"/>
      <c r="AA1186" s="36"/>
      <c r="AB1186" s="36"/>
      <c r="AC1186" s="36"/>
      <c r="AD1186" s="36"/>
    </row>
    <row r="1187" spans="12:30" ht="12.75">
      <c r="L1187" s="46"/>
      <c r="M1187" s="46"/>
      <c r="AA1187" s="36"/>
      <c r="AB1187" s="36"/>
      <c r="AC1187" s="36"/>
      <c r="AD1187" s="36"/>
    </row>
    <row r="1188" spans="12:30" ht="12.75">
      <c r="L1188" s="46"/>
      <c r="M1188" s="46"/>
      <c r="AA1188" s="36"/>
      <c r="AB1188" s="36"/>
      <c r="AC1188" s="36"/>
      <c r="AD1188" s="36"/>
    </row>
    <row r="1189" spans="12:30" ht="12.75">
      <c r="L1189" s="46"/>
      <c r="M1189" s="46"/>
      <c r="AA1189" s="36"/>
      <c r="AB1189" s="36"/>
      <c r="AC1189" s="36"/>
      <c r="AD1189" s="36"/>
    </row>
    <row r="1190" spans="12:30" ht="12.75">
      <c r="L1190" s="46"/>
      <c r="M1190" s="46"/>
      <c r="AA1190" s="36"/>
      <c r="AB1190" s="36"/>
      <c r="AC1190" s="36"/>
      <c r="AD1190" s="36"/>
    </row>
    <row r="1191" spans="12:30" ht="12.75">
      <c r="L1191" s="46"/>
      <c r="M1191" s="46"/>
      <c r="AA1191" s="36"/>
      <c r="AB1191" s="36"/>
      <c r="AC1191" s="36"/>
      <c r="AD1191" s="36"/>
    </row>
    <row r="1192" spans="12:30" ht="12.75">
      <c r="L1192" s="46"/>
      <c r="M1192" s="46"/>
      <c r="AA1192" s="36"/>
      <c r="AB1192" s="36"/>
      <c r="AC1192" s="36"/>
      <c r="AD1192" s="36"/>
    </row>
    <row r="1193" spans="12:30" ht="12.75">
      <c r="L1193" s="46"/>
      <c r="M1193" s="46"/>
      <c r="AA1193" s="36"/>
      <c r="AB1193" s="36"/>
      <c r="AC1193" s="36"/>
      <c r="AD1193" s="36"/>
    </row>
    <row r="1194" spans="12:30" ht="12.75">
      <c r="L1194" s="46"/>
      <c r="M1194" s="46"/>
      <c r="AA1194" s="36"/>
      <c r="AB1194" s="36"/>
      <c r="AC1194" s="36"/>
      <c r="AD1194" s="36"/>
    </row>
    <row r="1195" spans="12:30" ht="12.75">
      <c r="L1195" s="46"/>
      <c r="M1195" s="46"/>
      <c r="AA1195" s="36"/>
      <c r="AB1195" s="36"/>
      <c r="AC1195" s="36"/>
      <c r="AD1195" s="36"/>
    </row>
    <row r="1196" spans="12:30" ht="12.75">
      <c r="L1196" s="46"/>
      <c r="M1196" s="46"/>
      <c r="AA1196" s="36"/>
      <c r="AB1196" s="36"/>
      <c r="AC1196" s="36"/>
      <c r="AD1196" s="36"/>
    </row>
    <row r="1197" spans="12:30" ht="12.75">
      <c r="L1197" s="46"/>
      <c r="M1197" s="46"/>
      <c r="AA1197" s="36"/>
      <c r="AB1197" s="36"/>
      <c r="AC1197" s="36"/>
      <c r="AD1197" s="36"/>
    </row>
    <row r="1198" spans="12:30" ht="12.75">
      <c r="L1198" s="46"/>
      <c r="M1198" s="46"/>
      <c r="AA1198" s="36"/>
      <c r="AB1198" s="36"/>
      <c r="AC1198" s="36"/>
      <c r="AD1198" s="36"/>
    </row>
    <row r="1199" spans="12:30" ht="12.75">
      <c r="L1199" s="46"/>
      <c r="M1199" s="46"/>
      <c r="AA1199" s="36"/>
      <c r="AB1199" s="36"/>
      <c r="AC1199" s="36"/>
      <c r="AD1199" s="36"/>
    </row>
    <row r="1200" spans="12:30" ht="12.75">
      <c r="L1200" s="46"/>
      <c r="M1200" s="46"/>
      <c r="AA1200" s="36"/>
      <c r="AB1200" s="36"/>
      <c r="AC1200" s="36"/>
      <c r="AD1200" s="36"/>
    </row>
    <row r="1201" spans="12:30" ht="12.75">
      <c r="L1201" s="46"/>
      <c r="M1201" s="46"/>
      <c r="AA1201" s="36"/>
      <c r="AB1201" s="36"/>
      <c r="AC1201" s="36"/>
      <c r="AD1201" s="36"/>
    </row>
    <row r="1202" spans="12:30" ht="12.75">
      <c r="L1202" s="46"/>
      <c r="M1202" s="46"/>
      <c r="AA1202" s="36"/>
      <c r="AB1202" s="36"/>
      <c r="AC1202" s="36"/>
      <c r="AD1202" s="36"/>
    </row>
    <row r="1203" spans="12:30" ht="12.75">
      <c r="L1203" s="46"/>
      <c r="M1203" s="46"/>
      <c r="AA1203" s="36"/>
      <c r="AB1203" s="36"/>
      <c r="AC1203" s="36"/>
      <c r="AD1203" s="36"/>
    </row>
    <row r="1204" spans="12:30" ht="12.75">
      <c r="L1204" s="46"/>
      <c r="M1204" s="46"/>
      <c r="AA1204" s="36"/>
      <c r="AB1204" s="36"/>
      <c r="AC1204" s="36"/>
      <c r="AD1204" s="36"/>
    </row>
    <row r="1205" spans="12:30" ht="12.75">
      <c r="L1205" s="46"/>
      <c r="M1205" s="46"/>
      <c r="AA1205" s="36"/>
      <c r="AB1205" s="36"/>
      <c r="AC1205" s="36"/>
      <c r="AD1205" s="36"/>
    </row>
    <row r="1206" spans="12:30" ht="12.75">
      <c r="L1206" s="46"/>
      <c r="M1206" s="46"/>
      <c r="AA1206" s="36"/>
      <c r="AB1206" s="36"/>
      <c r="AC1206" s="36"/>
      <c r="AD1206" s="36"/>
    </row>
    <row r="1207" spans="12:30" ht="12.75">
      <c r="L1207" s="46"/>
      <c r="M1207" s="46"/>
      <c r="AA1207" s="36"/>
      <c r="AB1207" s="36"/>
      <c r="AC1207" s="36"/>
      <c r="AD1207" s="36"/>
    </row>
    <row r="1208" spans="12:30" ht="12.75">
      <c r="L1208" s="46"/>
      <c r="M1208" s="46"/>
      <c r="AA1208" s="36"/>
      <c r="AB1208" s="36"/>
      <c r="AC1208" s="36"/>
      <c r="AD1208" s="36"/>
    </row>
    <row r="1209" spans="12:30" ht="12.75">
      <c r="L1209" s="46"/>
      <c r="M1209" s="46"/>
      <c r="AA1209" s="36"/>
      <c r="AB1209" s="36"/>
      <c r="AC1209" s="36"/>
      <c r="AD1209" s="36"/>
    </row>
    <row r="1210" spans="12:30" ht="12.75">
      <c r="L1210" s="46"/>
      <c r="M1210" s="46"/>
      <c r="AA1210" s="36"/>
      <c r="AB1210" s="36"/>
      <c r="AC1210" s="36"/>
      <c r="AD1210" s="36"/>
    </row>
    <row r="1211" spans="12:30" ht="12.75">
      <c r="L1211" s="46"/>
      <c r="M1211" s="46"/>
      <c r="AA1211" s="36"/>
      <c r="AB1211" s="36"/>
      <c r="AC1211" s="36"/>
      <c r="AD1211" s="36"/>
    </row>
    <row r="1212" spans="12:30" ht="12.75">
      <c r="L1212" s="46"/>
      <c r="M1212" s="46"/>
      <c r="AA1212" s="36"/>
      <c r="AB1212" s="36"/>
      <c r="AC1212" s="36"/>
      <c r="AD1212" s="36"/>
    </row>
    <row r="1213" spans="12:30" ht="12.75">
      <c r="L1213" s="46"/>
      <c r="M1213" s="46"/>
      <c r="AA1213" s="36"/>
      <c r="AB1213" s="36"/>
      <c r="AC1213" s="36"/>
      <c r="AD1213" s="36"/>
    </row>
    <row r="1214" spans="12:30" ht="12.75">
      <c r="L1214" s="46"/>
      <c r="M1214" s="46"/>
      <c r="AA1214" s="36"/>
      <c r="AB1214" s="36"/>
      <c r="AC1214" s="36"/>
      <c r="AD1214" s="36"/>
    </row>
    <row r="1215" spans="12:30" ht="12.75">
      <c r="L1215" s="46"/>
      <c r="M1215" s="46"/>
      <c r="AA1215" s="36"/>
      <c r="AB1215" s="36"/>
      <c r="AC1215" s="36"/>
      <c r="AD1215" s="36"/>
    </row>
    <row r="1216" spans="12:30" ht="12.75">
      <c r="L1216" s="46"/>
      <c r="M1216" s="46"/>
      <c r="AA1216" s="36"/>
      <c r="AB1216" s="36"/>
      <c r="AC1216" s="36"/>
      <c r="AD1216" s="36"/>
    </row>
    <row r="1217" spans="12:30" ht="12.75">
      <c r="L1217" s="46"/>
      <c r="M1217" s="46"/>
      <c r="AA1217" s="36"/>
      <c r="AB1217" s="36"/>
      <c r="AC1217" s="36"/>
      <c r="AD1217" s="36"/>
    </row>
    <row r="1218" spans="12:30" ht="12.75">
      <c r="L1218" s="46"/>
      <c r="M1218" s="46"/>
      <c r="AA1218" s="36"/>
      <c r="AB1218" s="36"/>
      <c r="AC1218" s="36"/>
      <c r="AD1218" s="36"/>
    </row>
    <row r="1219" spans="12:30" ht="12.75">
      <c r="L1219" s="46"/>
      <c r="M1219" s="46"/>
      <c r="AA1219" s="36"/>
      <c r="AB1219" s="36"/>
      <c r="AC1219" s="36"/>
      <c r="AD1219" s="36"/>
    </row>
    <row r="1220" spans="12:30" ht="12.75">
      <c r="L1220" s="46"/>
      <c r="M1220" s="46"/>
      <c r="AA1220" s="36"/>
      <c r="AB1220" s="36"/>
      <c r="AC1220" s="36"/>
      <c r="AD1220" s="36"/>
    </row>
    <row r="1221" spans="12:30" ht="12.75">
      <c r="L1221" s="46"/>
      <c r="M1221" s="46"/>
      <c r="AA1221" s="36"/>
      <c r="AB1221" s="36"/>
      <c r="AC1221" s="36"/>
      <c r="AD1221" s="36"/>
    </row>
    <row r="1222" spans="12:30" ht="12.75">
      <c r="L1222" s="46"/>
      <c r="M1222" s="46"/>
      <c r="AA1222" s="36"/>
      <c r="AB1222" s="36"/>
      <c r="AC1222" s="36"/>
      <c r="AD1222" s="36"/>
    </row>
    <row r="1223" spans="12:30" ht="12.75">
      <c r="L1223" s="46"/>
      <c r="M1223" s="46"/>
      <c r="AA1223" s="36"/>
      <c r="AB1223" s="36"/>
      <c r="AC1223" s="36"/>
      <c r="AD1223" s="36"/>
    </row>
    <row r="1224" spans="12:30" ht="12.75">
      <c r="L1224" s="46"/>
      <c r="M1224" s="46"/>
      <c r="AA1224" s="36"/>
      <c r="AB1224" s="36"/>
      <c r="AC1224" s="36"/>
      <c r="AD1224" s="36"/>
    </row>
    <row r="1225" spans="12:30" ht="12.75">
      <c r="L1225" s="46"/>
      <c r="M1225" s="46"/>
      <c r="AA1225" s="36"/>
      <c r="AB1225" s="36"/>
      <c r="AC1225" s="36"/>
      <c r="AD1225" s="36"/>
    </row>
    <row r="1226" spans="12:30" ht="12.75">
      <c r="L1226" s="46"/>
      <c r="M1226" s="46"/>
      <c r="AA1226" s="36"/>
      <c r="AB1226" s="36"/>
      <c r="AC1226" s="36"/>
      <c r="AD1226" s="36"/>
    </row>
    <row r="1227" spans="12:30" ht="12.75">
      <c r="L1227" s="46"/>
      <c r="M1227" s="46"/>
      <c r="AA1227" s="36"/>
      <c r="AB1227" s="36"/>
      <c r="AC1227" s="36"/>
      <c r="AD1227" s="36"/>
    </row>
    <row r="1228" spans="12:30" ht="12.75">
      <c r="L1228" s="46"/>
      <c r="M1228" s="46"/>
      <c r="AA1228" s="36"/>
      <c r="AB1228" s="36"/>
      <c r="AC1228" s="36"/>
      <c r="AD1228" s="36"/>
    </row>
    <row r="1229" spans="12:30" ht="12.75">
      <c r="L1229" s="46"/>
      <c r="M1229" s="46"/>
      <c r="AA1229" s="36"/>
      <c r="AB1229" s="36"/>
      <c r="AC1229" s="36"/>
      <c r="AD1229" s="36"/>
    </row>
    <row r="1230" spans="12:30" ht="12.75">
      <c r="L1230" s="46"/>
      <c r="M1230" s="46"/>
      <c r="AA1230" s="36"/>
      <c r="AB1230" s="36"/>
      <c r="AC1230" s="36"/>
      <c r="AD1230" s="36"/>
    </row>
    <row r="1231" spans="12:30" ht="12.75">
      <c r="L1231" s="46"/>
      <c r="M1231" s="46"/>
      <c r="AA1231" s="36"/>
      <c r="AB1231" s="36"/>
      <c r="AC1231" s="36"/>
      <c r="AD1231" s="36"/>
    </row>
    <row r="1232" spans="12:30" ht="12.75">
      <c r="L1232" s="46"/>
      <c r="M1232" s="46"/>
      <c r="AA1232" s="36"/>
      <c r="AB1232" s="36"/>
      <c r="AC1232" s="36"/>
      <c r="AD1232" s="36"/>
    </row>
    <row r="1233" spans="12:30" ht="12.75">
      <c r="L1233" s="46"/>
      <c r="M1233" s="46"/>
      <c r="AA1233" s="36"/>
      <c r="AB1233" s="36"/>
      <c r="AC1233" s="36"/>
      <c r="AD1233" s="36"/>
    </row>
    <row r="1234" spans="12:30" ht="12.75">
      <c r="L1234" s="46"/>
      <c r="M1234" s="46"/>
      <c r="AA1234" s="36"/>
      <c r="AB1234" s="36"/>
      <c r="AC1234" s="36"/>
      <c r="AD1234" s="36"/>
    </row>
    <row r="1235" spans="12:30" ht="12.75">
      <c r="L1235" s="46"/>
      <c r="M1235" s="46"/>
      <c r="AA1235" s="36"/>
      <c r="AB1235" s="36"/>
      <c r="AC1235" s="36"/>
      <c r="AD1235" s="36"/>
    </row>
    <row r="1236" spans="12:30" ht="12.75">
      <c r="L1236" s="46"/>
      <c r="M1236" s="46"/>
      <c r="AA1236" s="36"/>
      <c r="AB1236" s="36"/>
      <c r="AC1236" s="36"/>
      <c r="AD1236" s="36"/>
    </row>
    <row r="1237" spans="12:30" ht="12.75">
      <c r="L1237" s="46"/>
      <c r="M1237" s="46"/>
      <c r="AA1237" s="36"/>
      <c r="AB1237" s="36"/>
      <c r="AC1237" s="36"/>
      <c r="AD1237" s="36"/>
    </row>
    <row r="1238" spans="12:30" ht="12.75">
      <c r="L1238" s="46"/>
      <c r="M1238" s="46"/>
      <c r="AA1238" s="36"/>
      <c r="AB1238" s="36"/>
      <c r="AC1238" s="36"/>
      <c r="AD1238" s="36"/>
    </row>
    <row r="1239" spans="12:30" ht="12.75">
      <c r="L1239" s="46"/>
      <c r="M1239" s="46"/>
      <c r="AA1239" s="36"/>
      <c r="AB1239" s="36"/>
      <c r="AC1239" s="36"/>
      <c r="AD1239" s="36"/>
    </row>
    <row r="1240" spans="12:30" ht="12.75">
      <c r="L1240" s="46"/>
      <c r="M1240" s="46"/>
      <c r="AA1240" s="36"/>
      <c r="AB1240" s="36"/>
      <c r="AC1240" s="36"/>
      <c r="AD1240" s="36"/>
    </row>
    <row r="1241" spans="12:30" ht="12.75">
      <c r="L1241" s="46"/>
      <c r="M1241" s="46"/>
      <c r="AA1241" s="36"/>
      <c r="AB1241" s="36"/>
      <c r="AC1241" s="36"/>
      <c r="AD1241" s="36"/>
    </row>
    <row r="1242" spans="12:30" ht="12.75">
      <c r="L1242" s="46"/>
      <c r="M1242" s="46"/>
      <c r="AA1242" s="36"/>
      <c r="AB1242" s="36"/>
      <c r="AC1242" s="36"/>
      <c r="AD1242" s="36"/>
    </row>
    <row r="1243" spans="12:30" ht="12.75">
      <c r="L1243" s="46"/>
      <c r="M1243" s="46"/>
      <c r="AA1243" s="36"/>
      <c r="AB1243" s="36"/>
      <c r="AC1243" s="36"/>
      <c r="AD1243" s="36"/>
    </row>
    <row r="1244" spans="12:30" ht="12.75">
      <c r="L1244" s="46"/>
      <c r="M1244" s="46"/>
      <c r="AA1244" s="36"/>
      <c r="AB1244" s="36"/>
      <c r="AC1244" s="36"/>
      <c r="AD1244" s="36"/>
    </row>
    <row r="1245" spans="12:30" ht="12.75">
      <c r="L1245" s="46"/>
      <c r="M1245" s="46"/>
      <c r="AA1245" s="36"/>
      <c r="AB1245" s="36"/>
      <c r="AC1245" s="36"/>
      <c r="AD1245" s="36"/>
    </row>
    <row r="1246" spans="12:30" ht="12.75">
      <c r="L1246" s="46"/>
      <c r="M1246" s="46"/>
      <c r="AA1246" s="36"/>
      <c r="AB1246" s="36"/>
      <c r="AC1246" s="36"/>
      <c r="AD1246" s="36"/>
    </row>
    <row r="1247" spans="12:30" ht="12.75">
      <c r="L1247" s="46"/>
      <c r="M1247" s="46"/>
      <c r="AA1247" s="36"/>
      <c r="AB1247" s="36"/>
      <c r="AC1247" s="36"/>
      <c r="AD1247" s="36"/>
    </row>
    <row r="1248" spans="12:30" ht="12.75">
      <c r="L1248" s="46"/>
      <c r="M1248" s="46"/>
      <c r="AA1248" s="36"/>
      <c r="AB1248" s="36"/>
      <c r="AC1248" s="36"/>
      <c r="AD1248" s="36"/>
    </row>
    <row r="1249" spans="12:30" ht="12.75">
      <c r="L1249" s="46"/>
      <c r="M1249" s="46"/>
      <c r="AA1249" s="36"/>
      <c r="AB1249" s="36"/>
      <c r="AC1249" s="36"/>
      <c r="AD1249" s="36"/>
    </row>
    <row r="1250" spans="12:30" ht="12.75">
      <c r="L1250" s="46"/>
      <c r="M1250" s="46"/>
      <c r="AA1250" s="36"/>
      <c r="AB1250" s="36"/>
      <c r="AC1250" s="36"/>
      <c r="AD1250" s="36"/>
    </row>
    <row r="1251" spans="12:30" ht="12.75">
      <c r="L1251" s="46"/>
      <c r="M1251" s="46"/>
      <c r="AA1251" s="36"/>
      <c r="AB1251" s="36"/>
      <c r="AC1251" s="36"/>
      <c r="AD1251" s="36"/>
    </row>
    <row r="1252" spans="12:30" ht="12.75">
      <c r="L1252" s="46"/>
      <c r="M1252" s="46"/>
      <c r="AA1252" s="36"/>
      <c r="AB1252" s="36"/>
      <c r="AC1252" s="36"/>
      <c r="AD1252" s="36"/>
    </row>
    <row r="1253" spans="12:30" ht="12.75">
      <c r="L1253" s="46"/>
      <c r="M1253" s="46"/>
      <c r="AA1253" s="36"/>
      <c r="AB1253" s="36"/>
      <c r="AC1253" s="36"/>
      <c r="AD1253" s="36"/>
    </row>
    <row r="1254" spans="12:30" ht="12.75">
      <c r="L1254" s="46"/>
      <c r="M1254" s="46"/>
      <c r="AA1254" s="36"/>
      <c r="AB1254" s="36"/>
      <c r="AC1254" s="36"/>
      <c r="AD1254" s="36"/>
    </row>
    <row r="1255" spans="12:30" ht="12.75">
      <c r="L1255" s="46"/>
      <c r="M1255" s="46"/>
      <c r="AA1255" s="36"/>
      <c r="AB1255" s="36"/>
      <c r="AC1255" s="36"/>
      <c r="AD1255" s="36"/>
    </row>
    <row r="1256" spans="12:30" ht="12.75">
      <c r="L1256" s="46"/>
      <c r="M1256" s="46"/>
      <c r="AA1256" s="36"/>
      <c r="AB1256" s="36"/>
      <c r="AC1256" s="36"/>
      <c r="AD1256" s="36"/>
    </row>
    <row r="1257" spans="12:30" ht="12.75">
      <c r="L1257" s="46"/>
      <c r="M1257" s="46"/>
      <c r="AA1257" s="36"/>
      <c r="AB1257" s="36"/>
      <c r="AC1257" s="36"/>
      <c r="AD1257" s="36"/>
    </row>
    <row r="1258" spans="12:30" ht="12.75">
      <c r="L1258" s="46"/>
      <c r="M1258" s="46"/>
      <c r="AA1258" s="36"/>
      <c r="AB1258" s="36"/>
      <c r="AC1258" s="36"/>
      <c r="AD1258" s="36"/>
    </row>
    <row r="1259" spans="12:30" ht="12.75">
      <c r="L1259" s="46"/>
      <c r="M1259" s="46"/>
      <c r="AA1259" s="36"/>
      <c r="AB1259" s="36"/>
      <c r="AC1259" s="36"/>
      <c r="AD1259" s="36"/>
    </row>
    <row r="1260" spans="12:30" ht="12.75">
      <c r="L1260" s="46"/>
      <c r="M1260" s="46"/>
      <c r="AA1260" s="36"/>
      <c r="AB1260" s="36"/>
      <c r="AC1260" s="36"/>
      <c r="AD1260" s="36"/>
    </row>
    <row r="1261" spans="12:30" ht="12.75">
      <c r="L1261" s="46"/>
      <c r="M1261" s="46"/>
      <c r="AA1261" s="36"/>
      <c r="AB1261" s="36"/>
      <c r="AC1261" s="36"/>
      <c r="AD1261" s="36"/>
    </row>
    <row r="1262" spans="12:30" ht="12.75">
      <c r="L1262" s="46"/>
      <c r="M1262" s="46"/>
      <c r="AA1262" s="36"/>
      <c r="AB1262" s="36"/>
      <c r="AC1262" s="36"/>
      <c r="AD1262" s="36"/>
    </row>
    <row r="1263" spans="12:30" ht="12.75">
      <c r="L1263" s="46"/>
      <c r="M1263" s="46"/>
      <c r="AA1263" s="36"/>
      <c r="AB1263" s="36"/>
      <c r="AC1263" s="36"/>
      <c r="AD1263" s="36"/>
    </row>
    <row r="1264" spans="12:30" ht="12.75">
      <c r="L1264" s="46"/>
      <c r="M1264" s="46"/>
      <c r="AA1264" s="36"/>
      <c r="AB1264" s="36"/>
      <c r="AC1264" s="36"/>
      <c r="AD1264" s="36"/>
    </row>
    <row r="1265" spans="12:30" ht="12.75">
      <c r="L1265" s="46"/>
      <c r="M1265" s="46"/>
      <c r="AA1265" s="36"/>
      <c r="AB1265" s="36"/>
      <c r="AC1265" s="36"/>
      <c r="AD1265" s="36"/>
    </row>
    <row r="1266" spans="12:30" ht="12.75">
      <c r="L1266" s="46"/>
      <c r="M1266" s="46"/>
      <c r="AA1266" s="36"/>
      <c r="AB1266" s="36"/>
      <c r="AC1266" s="36"/>
      <c r="AD1266" s="36"/>
    </row>
    <row r="1267" spans="12:30" ht="12.75">
      <c r="L1267" s="46"/>
      <c r="M1267" s="46"/>
      <c r="AA1267" s="36"/>
      <c r="AB1267" s="36"/>
      <c r="AC1267" s="36"/>
      <c r="AD1267" s="36"/>
    </row>
    <row r="1268" spans="12:30" ht="12.75">
      <c r="L1268" s="46"/>
      <c r="M1268" s="46"/>
      <c r="AA1268" s="36"/>
      <c r="AB1268" s="36"/>
      <c r="AC1268" s="36"/>
      <c r="AD1268" s="36"/>
    </row>
    <row r="1269" spans="12:30" ht="12.75">
      <c r="L1269" s="46"/>
      <c r="M1269" s="46"/>
      <c r="AA1269" s="36"/>
      <c r="AB1269" s="36"/>
      <c r="AC1269" s="36"/>
      <c r="AD1269" s="36"/>
    </row>
    <row r="1270" spans="12:30" ht="12.75">
      <c r="L1270" s="46"/>
      <c r="M1270" s="46"/>
      <c r="AA1270" s="36"/>
      <c r="AB1270" s="36"/>
      <c r="AC1270" s="36"/>
      <c r="AD1270" s="36"/>
    </row>
    <row r="1271" spans="12:30" ht="12.75">
      <c r="L1271" s="46"/>
      <c r="M1271" s="46"/>
      <c r="AA1271" s="36"/>
      <c r="AB1271" s="36"/>
      <c r="AC1271" s="36"/>
      <c r="AD1271" s="36"/>
    </row>
    <row r="1272" spans="12:30" ht="12.75">
      <c r="L1272" s="46"/>
      <c r="M1272" s="46"/>
      <c r="AA1272" s="36"/>
      <c r="AB1272" s="36"/>
      <c r="AC1272" s="36"/>
      <c r="AD1272" s="36"/>
    </row>
    <row r="1273" spans="12:30" ht="12.75">
      <c r="L1273" s="46"/>
      <c r="M1273" s="46"/>
      <c r="AA1273" s="36"/>
      <c r="AB1273" s="36"/>
      <c r="AC1273" s="36"/>
      <c r="AD1273" s="36"/>
    </row>
    <row r="1274" spans="12:30" ht="12.75">
      <c r="L1274" s="46"/>
      <c r="M1274" s="46"/>
      <c r="AA1274" s="36"/>
      <c r="AB1274" s="36"/>
      <c r="AC1274" s="36"/>
      <c r="AD1274" s="36"/>
    </row>
    <row r="1275" spans="12:30" ht="12.75">
      <c r="L1275" s="46"/>
      <c r="M1275" s="46"/>
      <c r="AA1275" s="36"/>
      <c r="AB1275" s="36"/>
      <c r="AC1275" s="36"/>
      <c r="AD1275" s="36"/>
    </row>
    <row r="1276" spans="12:30" ht="12.75">
      <c r="L1276" s="46"/>
      <c r="M1276" s="46"/>
      <c r="AA1276" s="36"/>
      <c r="AB1276" s="36"/>
      <c r="AC1276" s="36"/>
      <c r="AD1276" s="36"/>
    </row>
    <row r="1277" spans="12:30" ht="12.75">
      <c r="L1277" s="46"/>
      <c r="M1277" s="46"/>
      <c r="AA1277" s="36"/>
      <c r="AB1277" s="36"/>
      <c r="AC1277" s="36"/>
      <c r="AD1277" s="36"/>
    </row>
    <row r="1278" spans="12:30" ht="12.75">
      <c r="L1278" s="46"/>
      <c r="M1278" s="46"/>
      <c r="AA1278" s="36"/>
      <c r="AB1278" s="36"/>
      <c r="AC1278" s="36"/>
      <c r="AD1278" s="36"/>
    </row>
    <row r="1279" spans="12:30" ht="12.75">
      <c r="L1279" s="46"/>
      <c r="M1279" s="46"/>
      <c r="AA1279" s="36"/>
      <c r="AB1279" s="36"/>
      <c r="AC1279" s="36"/>
      <c r="AD1279" s="36"/>
    </row>
    <row r="1280" spans="12:30" ht="12.75">
      <c r="L1280" s="46"/>
      <c r="M1280" s="46"/>
      <c r="AA1280" s="36"/>
      <c r="AB1280" s="36"/>
      <c r="AC1280" s="36"/>
      <c r="AD1280" s="36"/>
    </row>
    <row r="1281" spans="12:30" ht="12.75">
      <c r="L1281" s="46"/>
      <c r="M1281" s="46"/>
      <c r="AA1281" s="36"/>
      <c r="AB1281" s="36"/>
      <c r="AC1281" s="36"/>
      <c r="AD1281" s="36"/>
    </row>
    <row r="1282" spans="12:30" ht="12.75">
      <c r="L1282" s="46"/>
      <c r="M1282" s="46"/>
      <c r="AA1282" s="36"/>
      <c r="AB1282" s="36"/>
      <c r="AC1282" s="36"/>
      <c r="AD1282" s="36"/>
    </row>
    <row r="1283" spans="12:30" ht="12.75">
      <c r="L1283" s="46"/>
      <c r="M1283" s="46"/>
      <c r="AA1283" s="36"/>
      <c r="AB1283" s="36"/>
      <c r="AC1283" s="36"/>
      <c r="AD1283" s="36"/>
    </row>
    <row r="1284" spans="12:30" ht="12.75">
      <c r="L1284" s="46"/>
      <c r="M1284" s="46"/>
      <c r="AA1284" s="36"/>
      <c r="AB1284" s="36"/>
      <c r="AC1284" s="36"/>
      <c r="AD1284" s="36"/>
    </row>
    <row r="1285" spans="12:30" ht="12.75">
      <c r="L1285" s="46"/>
      <c r="M1285" s="46"/>
      <c r="AA1285" s="36"/>
      <c r="AB1285" s="36"/>
      <c r="AC1285" s="36"/>
      <c r="AD1285" s="36"/>
    </row>
    <row r="1286" spans="12:30" ht="12.75">
      <c r="L1286" s="46"/>
      <c r="M1286" s="46"/>
      <c r="AA1286" s="36"/>
      <c r="AB1286" s="36"/>
      <c r="AC1286" s="36"/>
      <c r="AD1286" s="36"/>
    </row>
    <row r="1287" spans="12:30" ht="12.75">
      <c r="L1287" s="46"/>
      <c r="M1287" s="46"/>
      <c r="AA1287" s="36"/>
      <c r="AB1287" s="36"/>
      <c r="AC1287" s="36"/>
      <c r="AD1287" s="36"/>
    </row>
    <row r="1288" spans="12:30" ht="12.75">
      <c r="L1288" s="46"/>
      <c r="M1288" s="46"/>
      <c r="AA1288" s="36"/>
      <c r="AB1288" s="36"/>
      <c r="AC1288" s="36"/>
      <c r="AD1288" s="36"/>
    </row>
    <row r="1289" spans="12:30" ht="12.75">
      <c r="L1289" s="46"/>
      <c r="M1289" s="46"/>
      <c r="AA1289" s="36"/>
      <c r="AB1289" s="36"/>
      <c r="AC1289" s="36"/>
      <c r="AD1289" s="36"/>
    </row>
    <row r="1290" spans="12:30" ht="12.75">
      <c r="L1290" s="46"/>
      <c r="M1290" s="46"/>
      <c r="AA1290" s="36"/>
      <c r="AB1290" s="36"/>
      <c r="AC1290" s="36"/>
      <c r="AD1290" s="36"/>
    </row>
    <row r="1291" spans="12:30" ht="12.75">
      <c r="L1291" s="46"/>
      <c r="M1291" s="46"/>
      <c r="AA1291" s="36"/>
      <c r="AB1291" s="36"/>
      <c r="AC1291" s="36"/>
      <c r="AD1291" s="36"/>
    </row>
    <row r="1292" spans="12:30" ht="12.75">
      <c r="L1292" s="46"/>
      <c r="M1292" s="46"/>
      <c r="AA1292" s="36"/>
      <c r="AB1292" s="36"/>
      <c r="AC1292" s="36"/>
      <c r="AD1292" s="36"/>
    </row>
    <row r="1293" spans="12:30" ht="12.75">
      <c r="L1293" s="46"/>
      <c r="M1293" s="46"/>
      <c r="AA1293" s="36"/>
      <c r="AB1293" s="36"/>
      <c r="AC1293" s="36"/>
      <c r="AD1293" s="36"/>
    </row>
    <row r="1294" spans="12:30" ht="12.75">
      <c r="L1294" s="46"/>
      <c r="M1294" s="46"/>
      <c r="AA1294" s="36"/>
      <c r="AB1294" s="36"/>
      <c r="AC1294" s="36"/>
      <c r="AD1294" s="36"/>
    </row>
    <row r="1295" spans="12:30" ht="12.75">
      <c r="L1295" s="46"/>
      <c r="M1295" s="46"/>
      <c r="AA1295" s="36"/>
      <c r="AB1295" s="36"/>
      <c r="AC1295" s="36"/>
      <c r="AD1295" s="36"/>
    </row>
    <row r="1296" spans="12:30" ht="12.75">
      <c r="L1296" s="46"/>
      <c r="M1296" s="46"/>
      <c r="AA1296" s="36"/>
      <c r="AB1296" s="36"/>
      <c r="AC1296" s="36"/>
      <c r="AD1296" s="36"/>
    </row>
    <row r="1297" spans="12:30" ht="12.75">
      <c r="L1297" s="46"/>
      <c r="M1297" s="46"/>
      <c r="AA1297" s="36"/>
      <c r="AB1297" s="36"/>
      <c r="AC1297" s="36"/>
      <c r="AD1297" s="36"/>
    </row>
    <row r="1298" spans="12:30" ht="12.75">
      <c r="L1298" s="46"/>
      <c r="M1298" s="46"/>
      <c r="AA1298" s="36"/>
      <c r="AB1298" s="36"/>
      <c r="AC1298" s="36"/>
      <c r="AD1298" s="36"/>
    </row>
    <row r="1299" spans="12:30" ht="12.75">
      <c r="L1299" s="46"/>
      <c r="M1299" s="46"/>
      <c r="AA1299" s="36"/>
      <c r="AB1299" s="36"/>
      <c r="AC1299" s="36"/>
      <c r="AD1299" s="36"/>
    </row>
    <row r="1300" spans="12:30" ht="12.75">
      <c r="L1300" s="46"/>
      <c r="M1300" s="46"/>
      <c r="AA1300" s="36"/>
      <c r="AB1300" s="36"/>
      <c r="AC1300" s="36"/>
      <c r="AD1300" s="36"/>
    </row>
    <row r="1301" spans="12:30" ht="12.75">
      <c r="L1301" s="46"/>
      <c r="M1301" s="46"/>
      <c r="AA1301" s="36"/>
      <c r="AB1301" s="36"/>
      <c r="AC1301" s="36"/>
      <c r="AD1301" s="36"/>
    </row>
    <row r="1302" spans="12:30" ht="12.75">
      <c r="L1302" s="46"/>
      <c r="M1302" s="46"/>
      <c r="AA1302" s="36"/>
      <c r="AB1302" s="36"/>
      <c r="AC1302" s="36"/>
      <c r="AD1302" s="36"/>
    </row>
    <row r="1303" spans="12:30" ht="12.75">
      <c r="L1303" s="46"/>
      <c r="M1303" s="46"/>
      <c r="AA1303" s="36"/>
      <c r="AB1303" s="36"/>
      <c r="AC1303" s="36"/>
      <c r="AD1303" s="36"/>
    </row>
    <row r="1304" spans="12:30" ht="12.75">
      <c r="L1304" s="46"/>
      <c r="M1304" s="46"/>
      <c r="AA1304" s="36"/>
      <c r="AB1304" s="36"/>
      <c r="AC1304" s="36"/>
      <c r="AD1304" s="36"/>
    </row>
    <row r="1305" spans="12:30" ht="12.75">
      <c r="L1305" s="46"/>
      <c r="M1305" s="46"/>
      <c r="AA1305" s="36"/>
      <c r="AB1305" s="36"/>
      <c r="AC1305" s="36"/>
      <c r="AD1305" s="36"/>
    </row>
    <row r="1306" spans="12:30" ht="12.75">
      <c r="L1306" s="46"/>
      <c r="M1306" s="46"/>
      <c r="AA1306" s="36"/>
      <c r="AB1306" s="36"/>
      <c r="AC1306" s="36"/>
      <c r="AD1306" s="36"/>
    </row>
    <row r="1307" spans="12:30" ht="12.75">
      <c r="L1307" s="46"/>
      <c r="M1307" s="46"/>
      <c r="AA1307" s="36"/>
      <c r="AB1307" s="36"/>
      <c r="AC1307" s="36"/>
      <c r="AD1307" s="36"/>
    </row>
    <row r="1308" spans="12:30" ht="12.75">
      <c r="L1308" s="46"/>
      <c r="M1308" s="46"/>
      <c r="AA1308" s="36"/>
      <c r="AB1308" s="36"/>
      <c r="AC1308" s="36"/>
      <c r="AD1308" s="36"/>
    </row>
    <row r="1309" spans="12:30" ht="12.75">
      <c r="L1309" s="46"/>
      <c r="M1309" s="46"/>
      <c r="AA1309" s="36"/>
      <c r="AB1309" s="36"/>
      <c r="AC1309" s="36"/>
      <c r="AD1309" s="36"/>
    </row>
    <row r="1310" spans="12:30" ht="12.75">
      <c r="L1310" s="46"/>
      <c r="M1310" s="46"/>
      <c r="AA1310" s="36"/>
      <c r="AB1310" s="36"/>
      <c r="AC1310" s="36"/>
      <c r="AD1310" s="36"/>
    </row>
    <row r="1311" spans="12:30" ht="12.75">
      <c r="L1311" s="46"/>
      <c r="M1311" s="46"/>
      <c r="AA1311" s="36"/>
      <c r="AB1311" s="36"/>
      <c r="AC1311" s="36"/>
      <c r="AD1311" s="36"/>
    </row>
    <row r="1312" spans="12:30" ht="12.75">
      <c r="L1312" s="46"/>
      <c r="M1312" s="46"/>
      <c r="AA1312" s="36"/>
      <c r="AB1312" s="36"/>
      <c r="AC1312" s="36"/>
      <c r="AD1312" s="36"/>
    </row>
    <row r="1313" spans="12:30" ht="12.75">
      <c r="L1313" s="46"/>
      <c r="M1313" s="46"/>
      <c r="AA1313" s="36"/>
      <c r="AB1313" s="36"/>
      <c r="AC1313" s="36"/>
      <c r="AD1313" s="36"/>
    </row>
    <row r="1314" spans="12:30" ht="12.75">
      <c r="L1314" s="46"/>
      <c r="M1314" s="46"/>
      <c r="AA1314" s="36"/>
      <c r="AB1314" s="36"/>
      <c r="AC1314" s="36"/>
      <c r="AD1314" s="36"/>
    </row>
    <row r="1315" spans="12:30" ht="12.75">
      <c r="L1315" s="46"/>
      <c r="M1315" s="46"/>
      <c r="AA1315" s="36"/>
      <c r="AB1315" s="36"/>
      <c r="AC1315" s="36"/>
      <c r="AD1315" s="36"/>
    </row>
    <row r="1316" spans="12:30" ht="12.75">
      <c r="L1316" s="46"/>
      <c r="M1316" s="46"/>
      <c r="AA1316" s="36"/>
      <c r="AB1316" s="36"/>
      <c r="AC1316" s="36"/>
      <c r="AD1316" s="36"/>
    </row>
    <row r="1317" spans="12:30" ht="12.75">
      <c r="L1317" s="46"/>
      <c r="M1317" s="46"/>
      <c r="AA1317" s="36"/>
      <c r="AB1317" s="36"/>
      <c r="AC1317" s="36"/>
      <c r="AD1317" s="36"/>
    </row>
    <row r="1318" spans="12:30" ht="12.75">
      <c r="L1318" s="46"/>
      <c r="M1318" s="46"/>
      <c r="AA1318" s="36"/>
      <c r="AB1318" s="36"/>
      <c r="AC1318" s="36"/>
      <c r="AD1318" s="36"/>
    </row>
    <row r="1319" spans="12:30" ht="12.75">
      <c r="L1319" s="46"/>
      <c r="M1319" s="46"/>
      <c r="AA1319" s="36"/>
      <c r="AB1319" s="36"/>
      <c r="AC1319" s="36"/>
      <c r="AD1319" s="36"/>
    </row>
    <row r="1320" spans="12:30" ht="12.75">
      <c r="L1320" s="46"/>
      <c r="M1320" s="46"/>
      <c r="AA1320" s="36"/>
      <c r="AB1320" s="36"/>
      <c r="AC1320" s="36"/>
      <c r="AD1320" s="36"/>
    </row>
    <row r="1321" spans="12:30" ht="12.75">
      <c r="L1321" s="46"/>
      <c r="M1321" s="46"/>
      <c r="AA1321" s="36"/>
      <c r="AB1321" s="36"/>
      <c r="AC1321" s="36"/>
      <c r="AD1321" s="36"/>
    </row>
    <row r="1322" spans="12:30" ht="12.75">
      <c r="L1322" s="46"/>
      <c r="M1322" s="46"/>
      <c r="AA1322" s="36"/>
      <c r="AB1322" s="36"/>
      <c r="AC1322" s="36"/>
      <c r="AD1322" s="36"/>
    </row>
    <row r="1323" spans="12:30" ht="12.75">
      <c r="L1323" s="46"/>
      <c r="M1323" s="46"/>
      <c r="AA1323" s="36"/>
      <c r="AB1323" s="36"/>
      <c r="AC1323" s="36"/>
      <c r="AD1323" s="36"/>
    </row>
    <row r="1324" spans="12:30" ht="12.75">
      <c r="L1324" s="46"/>
      <c r="M1324" s="46"/>
      <c r="AA1324" s="36"/>
      <c r="AB1324" s="36"/>
      <c r="AC1324" s="36"/>
      <c r="AD1324" s="36"/>
    </row>
    <row r="1325" spans="12:30" ht="12.75">
      <c r="L1325" s="46"/>
      <c r="M1325" s="46"/>
      <c r="AA1325" s="36"/>
      <c r="AB1325" s="36"/>
      <c r="AC1325" s="36"/>
      <c r="AD1325" s="36"/>
    </row>
    <row r="1326" spans="12:30" ht="12.75">
      <c r="L1326" s="46"/>
      <c r="M1326" s="46"/>
      <c r="AA1326" s="36"/>
      <c r="AB1326" s="36"/>
      <c r="AC1326" s="36"/>
      <c r="AD1326" s="36"/>
    </row>
    <row r="1327" spans="12:30" ht="12.75">
      <c r="L1327" s="46"/>
      <c r="M1327" s="46"/>
      <c r="AA1327" s="36"/>
      <c r="AB1327" s="36"/>
      <c r="AC1327" s="36"/>
      <c r="AD1327" s="36"/>
    </row>
    <row r="1328" spans="12:30" ht="12.75">
      <c r="L1328" s="46"/>
      <c r="M1328" s="46"/>
      <c r="AA1328" s="36"/>
      <c r="AB1328" s="36"/>
      <c r="AC1328" s="36"/>
      <c r="AD1328" s="36"/>
    </row>
    <row r="1329" spans="12:30" ht="12.75">
      <c r="L1329" s="46"/>
      <c r="M1329" s="46"/>
      <c r="AA1329" s="36"/>
      <c r="AB1329" s="36"/>
      <c r="AC1329" s="36"/>
      <c r="AD1329" s="36"/>
    </row>
    <row r="1330" spans="12:30" ht="12.75">
      <c r="L1330" s="46"/>
      <c r="M1330" s="46"/>
      <c r="AA1330" s="36"/>
      <c r="AB1330" s="36"/>
      <c r="AC1330" s="36"/>
      <c r="AD1330" s="36"/>
    </row>
    <row r="1331" spans="12:30" ht="12.75">
      <c r="L1331" s="46"/>
      <c r="M1331" s="46"/>
      <c r="AA1331" s="36"/>
      <c r="AB1331" s="36"/>
      <c r="AC1331" s="36"/>
      <c r="AD1331" s="36"/>
    </row>
    <row r="1332" spans="12:30" ht="12.75">
      <c r="L1332" s="46"/>
      <c r="M1332" s="46"/>
      <c r="AA1332" s="36"/>
      <c r="AB1332" s="36"/>
      <c r="AC1332" s="36"/>
      <c r="AD1332" s="36"/>
    </row>
    <row r="1333" spans="12:30" ht="12.75">
      <c r="L1333" s="46"/>
      <c r="M1333" s="46"/>
      <c r="AA1333" s="36"/>
      <c r="AB1333" s="36"/>
      <c r="AC1333" s="36"/>
      <c r="AD1333" s="36"/>
    </row>
    <row r="1334" spans="12:30" ht="12.75">
      <c r="L1334" s="46"/>
      <c r="M1334" s="46"/>
      <c r="AA1334" s="36"/>
      <c r="AB1334" s="36"/>
      <c r="AC1334" s="36"/>
      <c r="AD1334" s="36"/>
    </row>
    <row r="1335" spans="12:30" ht="12.75">
      <c r="L1335" s="46"/>
      <c r="M1335" s="46"/>
      <c r="AA1335" s="36"/>
      <c r="AB1335" s="36"/>
      <c r="AC1335" s="36"/>
      <c r="AD1335" s="36"/>
    </row>
    <row r="1336" spans="12:30" ht="12.75">
      <c r="L1336" s="46"/>
      <c r="M1336" s="46"/>
      <c r="AA1336" s="36"/>
      <c r="AB1336" s="36"/>
      <c r="AC1336" s="36"/>
      <c r="AD1336" s="36"/>
    </row>
    <row r="1337" spans="12:30" ht="12.75">
      <c r="L1337" s="46"/>
      <c r="M1337" s="46"/>
      <c r="AA1337" s="36"/>
      <c r="AB1337" s="36"/>
      <c r="AC1337" s="36"/>
      <c r="AD1337" s="36"/>
    </row>
    <row r="1338" spans="12:30" ht="12.75">
      <c r="L1338" s="46"/>
      <c r="M1338" s="46"/>
      <c r="AA1338" s="36"/>
      <c r="AB1338" s="36"/>
      <c r="AC1338" s="36"/>
      <c r="AD1338" s="36"/>
    </row>
    <row r="1339" spans="12:30" ht="12.75">
      <c r="L1339" s="46"/>
      <c r="M1339" s="46"/>
      <c r="AA1339" s="36"/>
      <c r="AB1339" s="36"/>
      <c r="AC1339" s="36"/>
      <c r="AD1339" s="36"/>
    </row>
    <row r="1340" spans="12:30" ht="12.75">
      <c r="L1340" s="46"/>
      <c r="M1340" s="46"/>
      <c r="AA1340" s="36"/>
      <c r="AB1340" s="36"/>
      <c r="AC1340" s="36"/>
      <c r="AD1340" s="36"/>
    </row>
    <row r="1341" spans="12:30" ht="12.75">
      <c r="L1341" s="46"/>
      <c r="M1341" s="46"/>
      <c r="AA1341" s="36"/>
      <c r="AB1341" s="36"/>
      <c r="AC1341" s="36"/>
      <c r="AD1341" s="36"/>
    </row>
    <row r="1342" spans="12:30" ht="12.75">
      <c r="L1342" s="46"/>
      <c r="M1342" s="46"/>
      <c r="AA1342" s="36"/>
      <c r="AB1342" s="36"/>
      <c r="AC1342" s="36"/>
      <c r="AD1342" s="36"/>
    </row>
    <row r="1343" spans="12:30" ht="12.75">
      <c r="L1343" s="46"/>
      <c r="M1343" s="46"/>
      <c r="AA1343" s="36"/>
      <c r="AB1343" s="36"/>
      <c r="AC1343" s="36"/>
      <c r="AD1343" s="36"/>
    </row>
    <row r="1344" spans="12:30" ht="12.75">
      <c r="L1344" s="46"/>
      <c r="M1344" s="46"/>
      <c r="AA1344" s="36"/>
      <c r="AB1344" s="36"/>
      <c r="AC1344" s="36"/>
      <c r="AD1344" s="36"/>
    </row>
    <row r="1345" spans="12:30" ht="12.75">
      <c r="L1345" s="46"/>
      <c r="M1345" s="46"/>
      <c r="AA1345" s="36"/>
      <c r="AB1345" s="36"/>
      <c r="AC1345" s="36"/>
      <c r="AD1345" s="36"/>
    </row>
    <row r="1346" spans="12:30" ht="12.75">
      <c r="L1346" s="46"/>
      <c r="M1346" s="46"/>
      <c r="AA1346" s="36"/>
      <c r="AB1346" s="36"/>
      <c r="AC1346" s="36"/>
      <c r="AD1346" s="36"/>
    </row>
    <row r="1347" spans="12:30" ht="12.75">
      <c r="L1347" s="46"/>
      <c r="M1347" s="46"/>
      <c r="AA1347" s="36"/>
      <c r="AB1347" s="36"/>
      <c r="AC1347" s="36"/>
      <c r="AD1347" s="36"/>
    </row>
    <row r="1348" spans="12:30" ht="12.75">
      <c r="L1348" s="46"/>
      <c r="M1348" s="46"/>
      <c r="AA1348" s="36"/>
      <c r="AB1348" s="36"/>
      <c r="AC1348" s="36"/>
      <c r="AD1348" s="36"/>
    </row>
    <row r="1349" spans="12:30" ht="12.75">
      <c r="L1349" s="46"/>
      <c r="M1349" s="46"/>
      <c r="AA1349" s="36"/>
      <c r="AB1349" s="36"/>
      <c r="AC1349" s="36"/>
      <c r="AD1349" s="36"/>
    </row>
    <row r="1350" spans="12:30" ht="12.75">
      <c r="L1350" s="46"/>
      <c r="M1350" s="46"/>
      <c r="AA1350" s="36"/>
      <c r="AB1350" s="36"/>
      <c r="AC1350" s="36"/>
      <c r="AD1350" s="36"/>
    </row>
    <row r="1351" spans="12:30" ht="12.75">
      <c r="L1351" s="46"/>
      <c r="M1351" s="46"/>
      <c r="AA1351" s="36"/>
      <c r="AB1351" s="36"/>
      <c r="AC1351" s="36"/>
      <c r="AD1351" s="36"/>
    </row>
    <row r="1352" spans="12:30" ht="12.75">
      <c r="L1352" s="46"/>
      <c r="M1352" s="46"/>
      <c r="AA1352" s="36"/>
      <c r="AB1352" s="36"/>
      <c r="AC1352" s="36"/>
      <c r="AD1352" s="36"/>
    </row>
    <row r="1353" spans="12:30" ht="12.75">
      <c r="L1353" s="46"/>
      <c r="M1353" s="46"/>
      <c r="AA1353" s="36"/>
      <c r="AB1353" s="36"/>
      <c r="AC1353" s="36"/>
      <c r="AD1353" s="36"/>
    </row>
    <row r="1354" spans="12:30" ht="12.75">
      <c r="L1354" s="46"/>
      <c r="M1354" s="46"/>
      <c r="AA1354" s="36"/>
      <c r="AB1354" s="36"/>
      <c r="AC1354" s="36"/>
      <c r="AD1354" s="36"/>
    </row>
    <row r="1355" spans="12:30" ht="12.75">
      <c r="L1355" s="46"/>
      <c r="M1355" s="46"/>
      <c r="AA1355" s="36"/>
      <c r="AB1355" s="36"/>
      <c r="AC1355" s="36"/>
      <c r="AD1355" s="36"/>
    </row>
    <row r="1356" spans="12:30" ht="12.75">
      <c r="L1356" s="46"/>
      <c r="M1356" s="46"/>
      <c r="AA1356" s="36"/>
      <c r="AB1356" s="36"/>
      <c r="AC1356" s="36"/>
      <c r="AD1356" s="36"/>
    </row>
    <row r="1357" spans="12:30" ht="12.75">
      <c r="L1357" s="46"/>
      <c r="M1357" s="46"/>
      <c r="AA1357" s="36"/>
      <c r="AB1357" s="36"/>
      <c r="AC1357" s="36"/>
      <c r="AD1357" s="36"/>
    </row>
    <row r="1358" spans="12:30" ht="12.75">
      <c r="L1358" s="46"/>
      <c r="M1358" s="46"/>
      <c r="AA1358" s="36"/>
      <c r="AB1358" s="36"/>
      <c r="AC1358" s="36"/>
      <c r="AD1358" s="36"/>
    </row>
    <row r="1359" spans="12:30" ht="12.75">
      <c r="L1359" s="46"/>
      <c r="M1359" s="46"/>
      <c r="AA1359" s="36"/>
      <c r="AB1359" s="36"/>
      <c r="AC1359" s="36"/>
      <c r="AD1359" s="36"/>
    </row>
    <row r="1360" spans="12:30" ht="12.75">
      <c r="L1360" s="46"/>
      <c r="M1360" s="46"/>
      <c r="AA1360" s="36"/>
      <c r="AB1360" s="36"/>
      <c r="AC1360" s="36"/>
      <c r="AD1360" s="36"/>
    </row>
    <row r="1361" spans="12:30" ht="12.75">
      <c r="L1361" s="46"/>
      <c r="M1361" s="46"/>
      <c r="AA1361" s="36"/>
      <c r="AB1361" s="36"/>
      <c r="AC1361" s="36"/>
      <c r="AD1361" s="36"/>
    </row>
    <row r="1362" spans="12:30" ht="12.75">
      <c r="L1362" s="46"/>
      <c r="M1362" s="46"/>
      <c r="AA1362" s="36"/>
      <c r="AB1362" s="36"/>
      <c r="AC1362" s="36"/>
      <c r="AD1362" s="36"/>
    </row>
    <row r="1363" spans="12:30" ht="12.75">
      <c r="L1363" s="46"/>
      <c r="M1363" s="46"/>
      <c r="AA1363" s="36"/>
      <c r="AB1363" s="36"/>
      <c r="AC1363" s="36"/>
      <c r="AD1363" s="36"/>
    </row>
    <row r="1364" spans="12:30" ht="12.75">
      <c r="L1364" s="46"/>
      <c r="M1364" s="46"/>
      <c r="AA1364" s="36"/>
      <c r="AB1364" s="36"/>
      <c r="AC1364" s="36"/>
      <c r="AD1364" s="36"/>
    </row>
    <row r="1365" spans="12:30" ht="12.75">
      <c r="L1365" s="46"/>
      <c r="M1365" s="46"/>
      <c r="AA1365" s="36"/>
      <c r="AB1365" s="36"/>
      <c r="AC1365" s="36"/>
      <c r="AD1365" s="36"/>
    </row>
    <row r="1366" spans="12:30" ht="12.75">
      <c r="L1366" s="46"/>
      <c r="M1366" s="46"/>
      <c r="AA1366" s="36"/>
      <c r="AB1366" s="36"/>
      <c r="AC1366" s="36"/>
      <c r="AD1366" s="36"/>
    </row>
    <row r="1367" spans="12:30" ht="12.75">
      <c r="L1367" s="46"/>
      <c r="M1367" s="46"/>
      <c r="AA1367" s="36"/>
      <c r="AB1367" s="36"/>
      <c r="AC1367" s="36"/>
      <c r="AD1367" s="36"/>
    </row>
    <row r="1368" spans="12:30" ht="12.75">
      <c r="L1368" s="46"/>
      <c r="M1368" s="46"/>
      <c r="AA1368" s="36"/>
      <c r="AB1368" s="36"/>
      <c r="AC1368" s="36"/>
      <c r="AD1368" s="36"/>
    </row>
    <row r="1369" spans="12:30" ht="12.75">
      <c r="L1369" s="46"/>
      <c r="M1369" s="46"/>
      <c r="AA1369" s="36"/>
      <c r="AB1369" s="36"/>
      <c r="AC1369" s="36"/>
      <c r="AD1369" s="36"/>
    </row>
    <row r="1370" spans="12:30" ht="12.75">
      <c r="L1370" s="46"/>
      <c r="M1370" s="46"/>
      <c r="AA1370" s="36"/>
      <c r="AB1370" s="36"/>
      <c r="AC1370" s="36"/>
      <c r="AD1370" s="36"/>
    </row>
    <row r="1371" spans="12:30" ht="12.75">
      <c r="L1371" s="46"/>
      <c r="M1371" s="46"/>
      <c r="AA1371" s="36"/>
      <c r="AB1371" s="36"/>
      <c r="AC1371" s="36"/>
      <c r="AD1371" s="36"/>
    </row>
    <row r="1372" spans="12:30" ht="12.75">
      <c r="L1372" s="46"/>
      <c r="M1372" s="46"/>
      <c r="AA1372" s="36"/>
      <c r="AB1372" s="36"/>
      <c r="AC1372" s="36"/>
      <c r="AD1372" s="36"/>
    </row>
    <row r="1373" spans="12:30" ht="12.75">
      <c r="L1373" s="46"/>
      <c r="M1373" s="46"/>
      <c r="AA1373" s="36"/>
      <c r="AB1373" s="36"/>
      <c r="AC1373" s="36"/>
      <c r="AD1373" s="36"/>
    </row>
    <row r="1374" spans="12:30" ht="12.75">
      <c r="L1374" s="46"/>
      <c r="M1374" s="46"/>
      <c r="AA1374" s="36"/>
      <c r="AB1374" s="36"/>
      <c r="AC1374" s="36"/>
      <c r="AD1374" s="36"/>
    </row>
    <row r="1375" spans="12:30" ht="12.75">
      <c r="L1375" s="46"/>
      <c r="M1375" s="46"/>
      <c r="AA1375" s="36"/>
      <c r="AB1375" s="36"/>
      <c r="AC1375" s="36"/>
      <c r="AD1375" s="36"/>
    </row>
    <row r="1376" spans="12:30" ht="12.75">
      <c r="L1376" s="46"/>
      <c r="M1376" s="46"/>
      <c r="AA1376" s="36"/>
      <c r="AB1376" s="36"/>
      <c r="AC1376" s="36"/>
      <c r="AD1376" s="36"/>
    </row>
    <row r="1377" spans="12:30" ht="12.75">
      <c r="L1377" s="46"/>
      <c r="M1377" s="46"/>
      <c r="AA1377" s="36"/>
      <c r="AB1377" s="36"/>
      <c r="AC1377" s="36"/>
      <c r="AD1377" s="36"/>
    </row>
    <row r="1378" spans="12:30" ht="12.75">
      <c r="L1378" s="46"/>
      <c r="M1378" s="46"/>
      <c r="AA1378" s="36"/>
      <c r="AB1378" s="36"/>
      <c r="AC1378" s="36"/>
      <c r="AD1378" s="36"/>
    </row>
    <row r="1379" spans="12:30" ht="12.75">
      <c r="L1379" s="46"/>
      <c r="M1379" s="46"/>
      <c r="AA1379" s="36"/>
      <c r="AB1379" s="36"/>
      <c r="AC1379" s="36"/>
      <c r="AD1379" s="36"/>
    </row>
    <row r="1380" spans="12:30" ht="12.75">
      <c r="L1380" s="46"/>
      <c r="M1380" s="46"/>
      <c r="AA1380" s="36"/>
      <c r="AB1380" s="36"/>
      <c r="AC1380" s="36"/>
      <c r="AD1380" s="36"/>
    </row>
    <row r="1381" spans="12:30" ht="12.75">
      <c r="L1381" s="46"/>
      <c r="M1381" s="46"/>
      <c r="AA1381" s="36"/>
      <c r="AB1381" s="36"/>
      <c r="AC1381" s="36"/>
      <c r="AD1381" s="36"/>
    </row>
    <row r="1382" spans="12:30" ht="12.75">
      <c r="L1382" s="46"/>
      <c r="M1382" s="46"/>
      <c r="AA1382" s="36"/>
      <c r="AB1382" s="36"/>
      <c r="AC1382" s="36"/>
      <c r="AD1382" s="36"/>
    </row>
    <row r="1383" spans="12:30" ht="12.75">
      <c r="L1383" s="46"/>
      <c r="M1383" s="46"/>
      <c r="AA1383" s="36"/>
      <c r="AB1383" s="36"/>
      <c r="AC1383" s="36"/>
      <c r="AD1383" s="36"/>
    </row>
    <row r="1384" spans="12:30" ht="12.75">
      <c r="L1384" s="46"/>
      <c r="M1384" s="46"/>
      <c r="AA1384" s="36"/>
      <c r="AB1384" s="36"/>
      <c r="AC1384" s="36"/>
      <c r="AD1384" s="36"/>
    </row>
    <row r="1385" spans="12:30" ht="12.75">
      <c r="L1385" s="46"/>
      <c r="M1385" s="46"/>
      <c r="AA1385" s="36"/>
      <c r="AB1385" s="36"/>
      <c r="AC1385" s="36"/>
      <c r="AD1385" s="36"/>
    </row>
    <row r="1386" spans="12:30" ht="12.75">
      <c r="L1386" s="46"/>
      <c r="M1386" s="46"/>
      <c r="AA1386" s="36"/>
      <c r="AB1386" s="36"/>
      <c r="AC1386" s="36"/>
      <c r="AD1386" s="36"/>
    </row>
    <row r="1387" spans="12:30" ht="12.75">
      <c r="L1387" s="46"/>
      <c r="M1387" s="46"/>
      <c r="AA1387" s="36"/>
      <c r="AB1387" s="36"/>
      <c r="AC1387" s="36"/>
      <c r="AD1387" s="36"/>
    </row>
    <row r="1388" spans="12:30" ht="12.75">
      <c r="L1388" s="46"/>
      <c r="M1388" s="46"/>
      <c r="AA1388" s="36"/>
      <c r="AB1388" s="36"/>
      <c r="AC1388" s="36"/>
      <c r="AD1388" s="36"/>
    </row>
    <row r="1389" spans="12:30" ht="12.75">
      <c r="L1389" s="46"/>
      <c r="M1389" s="46"/>
      <c r="AA1389" s="36"/>
      <c r="AB1389" s="36"/>
      <c r="AC1389" s="36"/>
      <c r="AD1389" s="36"/>
    </row>
    <row r="1390" spans="12:30" ht="12.75">
      <c r="L1390" s="46"/>
      <c r="M1390" s="46"/>
      <c r="AA1390" s="36"/>
      <c r="AB1390" s="36"/>
      <c r="AC1390" s="36"/>
      <c r="AD1390" s="36"/>
    </row>
    <row r="1391" spans="12:30" ht="12.75">
      <c r="L1391" s="46"/>
      <c r="M1391" s="46"/>
      <c r="AA1391" s="36"/>
      <c r="AB1391" s="36"/>
      <c r="AC1391" s="36"/>
      <c r="AD1391" s="36"/>
    </row>
    <row r="1392" spans="12:30" ht="12.75">
      <c r="L1392" s="46"/>
      <c r="M1392" s="46"/>
      <c r="AA1392" s="36"/>
      <c r="AB1392" s="36"/>
      <c r="AC1392" s="36"/>
      <c r="AD1392" s="36"/>
    </row>
    <row r="1393" spans="12:30" ht="12.75">
      <c r="L1393" s="46"/>
      <c r="M1393" s="46"/>
      <c r="AA1393" s="36"/>
      <c r="AB1393" s="36"/>
      <c r="AC1393" s="36"/>
      <c r="AD1393" s="36"/>
    </row>
    <row r="1394" spans="12:30" ht="12.75">
      <c r="L1394" s="46"/>
      <c r="M1394" s="46"/>
      <c r="AA1394" s="36"/>
      <c r="AB1394" s="36"/>
      <c r="AC1394" s="36"/>
      <c r="AD1394" s="36"/>
    </row>
    <row r="1395" spans="12:30" ht="12.75">
      <c r="L1395" s="46"/>
      <c r="M1395" s="46"/>
      <c r="AA1395" s="36"/>
      <c r="AB1395" s="36"/>
      <c r="AC1395" s="36"/>
      <c r="AD1395" s="36"/>
    </row>
    <row r="1396" spans="12:30" ht="12.75">
      <c r="L1396" s="46"/>
      <c r="M1396" s="46"/>
      <c r="AA1396" s="36"/>
      <c r="AB1396" s="36"/>
      <c r="AC1396" s="36"/>
      <c r="AD1396" s="36"/>
    </row>
    <row r="1397" spans="12:30" ht="12.75">
      <c r="L1397" s="46"/>
      <c r="M1397" s="46"/>
      <c r="AA1397" s="36"/>
      <c r="AB1397" s="36"/>
      <c r="AC1397" s="36"/>
      <c r="AD1397" s="36"/>
    </row>
    <row r="1398" spans="12:30" ht="12.75">
      <c r="L1398" s="46"/>
      <c r="M1398" s="46"/>
      <c r="AA1398" s="36"/>
      <c r="AB1398" s="36"/>
      <c r="AC1398" s="36"/>
      <c r="AD1398" s="36"/>
    </row>
    <row r="1399" spans="12:30" ht="12.75">
      <c r="L1399" s="46"/>
      <c r="M1399" s="46"/>
      <c r="AA1399" s="36"/>
      <c r="AB1399" s="36"/>
      <c r="AC1399" s="36"/>
      <c r="AD1399" s="36"/>
    </row>
    <row r="1400" spans="12:30" ht="12.75">
      <c r="L1400" s="46"/>
      <c r="M1400" s="46"/>
      <c r="AA1400" s="36"/>
      <c r="AB1400" s="36"/>
      <c r="AC1400" s="36"/>
      <c r="AD1400" s="36"/>
    </row>
    <row r="1401" spans="12:30" ht="12.75">
      <c r="L1401" s="46"/>
      <c r="M1401" s="46"/>
      <c r="AA1401" s="36"/>
      <c r="AB1401" s="36"/>
      <c r="AC1401" s="36"/>
      <c r="AD1401" s="36"/>
    </row>
    <row r="1402" spans="12:30" ht="12.75">
      <c r="L1402" s="46"/>
      <c r="M1402" s="46"/>
      <c r="AA1402" s="36"/>
      <c r="AB1402" s="36"/>
      <c r="AC1402" s="36"/>
      <c r="AD1402" s="36"/>
    </row>
    <row r="1403" spans="12:30" ht="12.75">
      <c r="L1403" s="46"/>
      <c r="M1403" s="46"/>
      <c r="AA1403" s="36"/>
      <c r="AB1403" s="36"/>
      <c r="AC1403" s="36"/>
      <c r="AD1403" s="36"/>
    </row>
    <row r="1404" spans="12:30" ht="12.75">
      <c r="L1404" s="46"/>
      <c r="M1404" s="46"/>
      <c r="AA1404" s="36"/>
      <c r="AB1404" s="36"/>
      <c r="AC1404" s="36"/>
      <c r="AD1404" s="36"/>
    </row>
    <row r="1405" spans="12:30" ht="12.75">
      <c r="L1405" s="46"/>
      <c r="M1405" s="46"/>
      <c r="AA1405" s="36"/>
      <c r="AB1405" s="36"/>
      <c r="AC1405" s="36"/>
      <c r="AD1405" s="36"/>
    </row>
    <row r="1406" spans="12:30" ht="12.75">
      <c r="L1406" s="46"/>
      <c r="M1406" s="46"/>
      <c r="AA1406" s="36"/>
      <c r="AB1406" s="36"/>
      <c r="AC1406" s="36"/>
      <c r="AD1406" s="36"/>
    </row>
    <row r="1407" spans="12:30" ht="12.75">
      <c r="L1407" s="46"/>
      <c r="M1407" s="46"/>
      <c r="AA1407" s="36"/>
      <c r="AB1407" s="36"/>
      <c r="AC1407" s="36"/>
      <c r="AD1407" s="36"/>
    </row>
    <row r="1408" spans="12:30" ht="12.75">
      <c r="L1408" s="46"/>
      <c r="M1408" s="46"/>
      <c r="AA1408" s="36"/>
      <c r="AB1408" s="36"/>
      <c r="AC1408" s="36"/>
      <c r="AD1408" s="36"/>
    </row>
    <row r="1409" spans="12:30" ht="12.75">
      <c r="L1409" s="46"/>
      <c r="M1409" s="46"/>
      <c r="AA1409" s="36"/>
      <c r="AB1409" s="36"/>
      <c r="AC1409" s="36"/>
      <c r="AD1409" s="36"/>
    </row>
    <row r="1410" spans="12:30" ht="12.75">
      <c r="L1410" s="46"/>
      <c r="M1410" s="46"/>
      <c r="AA1410" s="36"/>
      <c r="AB1410" s="36"/>
      <c r="AC1410" s="36"/>
      <c r="AD1410" s="36"/>
    </row>
    <row r="1411" spans="12:30" ht="12.75">
      <c r="L1411" s="46"/>
      <c r="M1411" s="46"/>
      <c r="AA1411" s="36"/>
      <c r="AB1411" s="36"/>
      <c r="AC1411" s="36"/>
      <c r="AD1411" s="36"/>
    </row>
    <row r="1412" spans="12:30" ht="12.75">
      <c r="L1412" s="46"/>
      <c r="M1412" s="46"/>
      <c r="AA1412" s="36"/>
      <c r="AB1412" s="36"/>
      <c r="AC1412" s="36"/>
      <c r="AD1412" s="36"/>
    </row>
    <row r="1413" spans="12:30" ht="12.75">
      <c r="L1413" s="46"/>
      <c r="M1413" s="46"/>
      <c r="AA1413" s="36"/>
      <c r="AB1413" s="36"/>
      <c r="AC1413" s="36"/>
      <c r="AD1413" s="36"/>
    </row>
    <row r="1414" spans="12:30" ht="12.75">
      <c r="L1414" s="46"/>
      <c r="M1414" s="46"/>
      <c r="AA1414" s="36"/>
      <c r="AB1414" s="36"/>
      <c r="AC1414" s="36"/>
      <c r="AD1414" s="36"/>
    </row>
    <row r="1415" spans="12:30" ht="12.75">
      <c r="L1415" s="46"/>
      <c r="M1415" s="46"/>
      <c r="AA1415" s="36"/>
      <c r="AB1415" s="36"/>
      <c r="AC1415" s="36"/>
      <c r="AD1415" s="36"/>
    </row>
    <row r="1416" spans="12:30" ht="12.75">
      <c r="L1416" s="46"/>
      <c r="M1416" s="46"/>
      <c r="AA1416" s="36"/>
      <c r="AB1416" s="36"/>
      <c r="AC1416" s="36"/>
      <c r="AD1416" s="36"/>
    </row>
    <row r="1417" spans="12:30" ht="12.75">
      <c r="L1417" s="46"/>
      <c r="M1417" s="46"/>
      <c r="AA1417" s="36"/>
      <c r="AB1417" s="36"/>
      <c r="AC1417" s="36"/>
      <c r="AD1417" s="36"/>
    </row>
    <row r="1418" spans="12:30" ht="12.75">
      <c r="L1418" s="46"/>
      <c r="M1418" s="46"/>
      <c r="AA1418" s="36"/>
      <c r="AB1418" s="36"/>
      <c r="AC1418" s="36"/>
      <c r="AD1418" s="36"/>
    </row>
    <row r="1419" spans="12:30" ht="12.75">
      <c r="L1419" s="46"/>
      <c r="M1419" s="46"/>
      <c r="AA1419" s="36"/>
      <c r="AB1419" s="36"/>
      <c r="AC1419" s="36"/>
      <c r="AD1419" s="36"/>
    </row>
    <row r="1420" spans="12:30" ht="12.75">
      <c r="L1420" s="46"/>
      <c r="M1420" s="46"/>
      <c r="AA1420" s="36"/>
      <c r="AB1420" s="36"/>
      <c r="AC1420" s="36"/>
      <c r="AD1420" s="36"/>
    </row>
    <row r="1421" spans="12:30" ht="12.75">
      <c r="L1421" s="46"/>
      <c r="M1421" s="46"/>
      <c r="AA1421" s="36"/>
      <c r="AB1421" s="36"/>
      <c r="AC1421" s="36"/>
      <c r="AD1421" s="36"/>
    </row>
    <row r="1422" spans="12:30" ht="12.75">
      <c r="L1422" s="46"/>
      <c r="M1422" s="46"/>
      <c r="AA1422" s="36"/>
      <c r="AB1422" s="36"/>
      <c r="AC1422" s="36"/>
      <c r="AD1422" s="36"/>
    </row>
    <row r="1423" spans="12:30" ht="12.75">
      <c r="L1423" s="46"/>
      <c r="M1423" s="46"/>
      <c r="AA1423" s="36"/>
      <c r="AB1423" s="36"/>
      <c r="AC1423" s="36"/>
      <c r="AD1423" s="36"/>
    </row>
    <row r="1424" spans="12:30" ht="12.75">
      <c r="L1424" s="46"/>
      <c r="M1424" s="46"/>
      <c r="AA1424" s="36"/>
      <c r="AB1424" s="36"/>
      <c r="AC1424" s="36"/>
      <c r="AD1424" s="36"/>
    </row>
    <row r="1425" spans="12:30" ht="12.75">
      <c r="L1425" s="46"/>
      <c r="M1425" s="46"/>
      <c r="AA1425" s="36"/>
      <c r="AB1425" s="36"/>
      <c r="AC1425" s="36"/>
      <c r="AD1425" s="36"/>
    </row>
    <row r="1426" spans="12:30" ht="12.75">
      <c r="L1426" s="46"/>
      <c r="M1426" s="46"/>
      <c r="AA1426" s="36"/>
      <c r="AB1426" s="36"/>
      <c r="AC1426" s="36"/>
      <c r="AD1426" s="36"/>
    </row>
    <row r="1427" spans="12:30" ht="12.75">
      <c r="L1427" s="46"/>
      <c r="M1427" s="46"/>
      <c r="AA1427" s="36"/>
      <c r="AB1427" s="36"/>
      <c r="AC1427" s="36"/>
      <c r="AD1427" s="36"/>
    </row>
    <row r="1428" spans="12:30" ht="12.75">
      <c r="L1428" s="46"/>
      <c r="M1428" s="46"/>
      <c r="AA1428" s="36"/>
      <c r="AB1428" s="36"/>
      <c r="AC1428" s="36"/>
      <c r="AD1428" s="36"/>
    </row>
    <row r="1429" spans="12:30" ht="12.75">
      <c r="L1429" s="46"/>
      <c r="M1429" s="46"/>
      <c r="AA1429" s="36"/>
      <c r="AB1429" s="36"/>
      <c r="AC1429" s="36"/>
      <c r="AD1429" s="36"/>
    </row>
    <row r="1430" spans="12:30" ht="12.75">
      <c r="L1430" s="46"/>
      <c r="M1430" s="46"/>
      <c r="AA1430" s="36"/>
      <c r="AB1430" s="36"/>
      <c r="AC1430" s="36"/>
      <c r="AD1430" s="36"/>
    </row>
    <row r="1431" spans="12:30" ht="12.75">
      <c r="L1431" s="46"/>
      <c r="M1431" s="46"/>
      <c r="AA1431" s="36"/>
      <c r="AB1431" s="36"/>
      <c r="AC1431" s="36"/>
      <c r="AD1431" s="36"/>
    </row>
    <row r="1432" spans="12:30" ht="12.75">
      <c r="L1432" s="46"/>
      <c r="M1432" s="46"/>
      <c r="AA1432" s="36"/>
      <c r="AB1432" s="36"/>
      <c r="AC1432" s="36"/>
      <c r="AD1432" s="36"/>
    </row>
    <row r="1433" spans="12:30" ht="12.75">
      <c r="L1433" s="46"/>
      <c r="M1433" s="46"/>
      <c r="AA1433" s="36"/>
      <c r="AB1433" s="36"/>
      <c r="AC1433" s="36"/>
      <c r="AD1433" s="36"/>
    </row>
    <row r="1434" spans="12:30" ht="12.75">
      <c r="L1434" s="46"/>
      <c r="M1434" s="46"/>
      <c r="AA1434" s="36"/>
      <c r="AB1434" s="36"/>
      <c r="AC1434" s="36"/>
      <c r="AD1434" s="36"/>
    </row>
    <row r="1435" spans="12:30" ht="12.75">
      <c r="L1435" s="46"/>
      <c r="M1435" s="46"/>
      <c r="AA1435" s="36"/>
      <c r="AB1435" s="36"/>
      <c r="AC1435" s="36"/>
      <c r="AD1435" s="36"/>
    </row>
    <row r="1436" spans="12:30" ht="12.75">
      <c r="L1436" s="46"/>
      <c r="M1436" s="46"/>
      <c r="AA1436" s="36"/>
      <c r="AB1436" s="36"/>
      <c r="AC1436" s="36"/>
      <c r="AD1436" s="36"/>
    </row>
    <row r="1437" spans="12:30" ht="12.75">
      <c r="L1437" s="46"/>
      <c r="M1437" s="46"/>
      <c r="AA1437" s="36"/>
      <c r="AB1437" s="36"/>
      <c r="AC1437" s="36"/>
      <c r="AD1437" s="36"/>
    </row>
    <row r="1438" spans="12:30" ht="12.75">
      <c r="L1438" s="46"/>
      <c r="M1438" s="46"/>
      <c r="AA1438" s="36"/>
      <c r="AB1438" s="36"/>
      <c r="AC1438" s="36"/>
      <c r="AD1438" s="36"/>
    </row>
    <row r="1439" spans="12:30" ht="12.75">
      <c r="L1439" s="46"/>
      <c r="M1439" s="46"/>
      <c r="AA1439" s="36"/>
      <c r="AB1439" s="36"/>
      <c r="AC1439" s="36"/>
      <c r="AD1439" s="36"/>
    </row>
    <row r="1440" spans="12:30" ht="12.75">
      <c r="L1440" s="46"/>
      <c r="M1440" s="46"/>
      <c r="AA1440" s="36"/>
      <c r="AB1440" s="36"/>
      <c r="AC1440" s="36"/>
      <c r="AD1440" s="36"/>
    </row>
    <row r="1441" spans="12:30" ht="12.75">
      <c r="L1441" s="46"/>
      <c r="M1441" s="46"/>
      <c r="AA1441" s="36"/>
      <c r="AB1441" s="36"/>
      <c r="AC1441" s="36"/>
      <c r="AD1441" s="36"/>
    </row>
    <row r="1442" spans="12:30" ht="12.75">
      <c r="L1442" s="46"/>
      <c r="M1442" s="46"/>
      <c r="AA1442" s="36"/>
      <c r="AB1442" s="36"/>
      <c r="AC1442" s="36"/>
      <c r="AD1442" s="36"/>
    </row>
    <row r="1443" spans="12:30" ht="12.75">
      <c r="L1443" s="46"/>
      <c r="M1443" s="46"/>
      <c r="AA1443" s="36"/>
      <c r="AB1443" s="36"/>
      <c r="AC1443" s="36"/>
      <c r="AD1443" s="36"/>
    </row>
    <row r="1444" spans="12:30" ht="12.75">
      <c r="L1444" s="46"/>
      <c r="M1444" s="46"/>
      <c r="AA1444" s="36"/>
      <c r="AB1444" s="36"/>
      <c r="AC1444" s="36"/>
      <c r="AD1444" s="36"/>
    </row>
    <row r="1445" spans="12:30" ht="12.75">
      <c r="L1445" s="46"/>
      <c r="M1445" s="46"/>
      <c r="AA1445" s="36"/>
      <c r="AB1445" s="36"/>
      <c r="AC1445" s="36"/>
      <c r="AD1445" s="36"/>
    </row>
    <row r="1446" spans="12:30" ht="12.75">
      <c r="L1446" s="46"/>
      <c r="M1446" s="46"/>
      <c r="AA1446" s="36"/>
      <c r="AB1446" s="36"/>
      <c r="AC1446" s="36"/>
      <c r="AD1446" s="36"/>
    </row>
    <row r="1447" spans="12:30" ht="12.75">
      <c r="L1447" s="46"/>
      <c r="M1447" s="46"/>
      <c r="AA1447" s="36"/>
      <c r="AB1447" s="36"/>
      <c r="AC1447" s="36"/>
      <c r="AD1447" s="36"/>
    </row>
    <row r="1448" spans="12:30" ht="12.75">
      <c r="L1448" s="46"/>
      <c r="M1448" s="46"/>
      <c r="AA1448" s="36"/>
      <c r="AB1448" s="36"/>
      <c r="AC1448" s="36"/>
      <c r="AD1448" s="36"/>
    </row>
    <row r="1449" spans="12:30" ht="12.75">
      <c r="L1449" s="46"/>
      <c r="M1449" s="46"/>
      <c r="AA1449" s="36"/>
      <c r="AB1449" s="36"/>
      <c r="AC1449" s="36"/>
      <c r="AD1449" s="36"/>
    </row>
    <row r="1450" spans="12:30" ht="12.75">
      <c r="L1450" s="46"/>
      <c r="M1450" s="46"/>
      <c r="AA1450" s="36"/>
      <c r="AB1450" s="36"/>
      <c r="AC1450" s="36"/>
      <c r="AD1450" s="36"/>
    </row>
    <row r="1451" spans="12:30" ht="12.75">
      <c r="L1451" s="46"/>
      <c r="M1451" s="46"/>
      <c r="AA1451" s="36"/>
      <c r="AB1451" s="36"/>
      <c r="AC1451" s="36"/>
      <c r="AD1451" s="36"/>
    </row>
    <row r="1452" spans="12:30" ht="12.75">
      <c r="L1452" s="46"/>
      <c r="M1452" s="46"/>
      <c r="AA1452" s="36"/>
      <c r="AB1452" s="36"/>
      <c r="AC1452" s="36"/>
      <c r="AD1452" s="36"/>
    </row>
    <row r="1453" spans="12:30" ht="12.75">
      <c r="L1453" s="46"/>
      <c r="M1453" s="46"/>
      <c r="AA1453" s="36"/>
      <c r="AB1453" s="36"/>
      <c r="AC1453" s="36"/>
      <c r="AD1453" s="36"/>
    </row>
    <row r="1454" spans="12:30" ht="12.75">
      <c r="L1454" s="46"/>
      <c r="M1454" s="46"/>
      <c r="AA1454" s="36"/>
      <c r="AB1454" s="36"/>
      <c r="AC1454" s="36"/>
      <c r="AD1454" s="36"/>
    </row>
    <row r="1455" spans="12:30" ht="12.75">
      <c r="L1455" s="46"/>
      <c r="M1455" s="46"/>
      <c r="AA1455" s="36"/>
      <c r="AB1455" s="36"/>
      <c r="AC1455" s="36"/>
      <c r="AD1455" s="36"/>
    </row>
    <row r="1456" spans="12:30" ht="12.75">
      <c r="L1456" s="46"/>
      <c r="M1456" s="46"/>
      <c r="AA1456" s="36"/>
      <c r="AB1456" s="36"/>
      <c r="AC1456" s="36"/>
      <c r="AD1456" s="36"/>
    </row>
    <row r="1457" spans="12:30" ht="12.75">
      <c r="L1457" s="46"/>
      <c r="M1457" s="46"/>
      <c r="AA1457" s="36"/>
      <c r="AB1457" s="36"/>
      <c r="AC1457" s="36"/>
      <c r="AD1457" s="36"/>
    </row>
    <row r="1458" spans="12:30" ht="12.75">
      <c r="L1458" s="46"/>
      <c r="M1458" s="46"/>
      <c r="AA1458" s="36"/>
      <c r="AB1458" s="36"/>
      <c r="AC1458" s="36"/>
      <c r="AD1458" s="36"/>
    </row>
    <row r="1459" spans="12:30" ht="12.75">
      <c r="L1459" s="46"/>
      <c r="M1459" s="46"/>
      <c r="AA1459" s="36"/>
      <c r="AB1459" s="36"/>
      <c r="AC1459" s="36"/>
      <c r="AD1459" s="36"/>
    </row>
    <row r="1460" spans="12:30" ht="12.75">
      <c r="L1460" s="46"/>
      <c r="M1460" s="46"/>
      <c r="AA1460" s="36"/>
      <c r="AB1460" s="36"/>
      <c r="AC1460" s="36"/>
      <c r="AD1460" s="36"/>
    </row>
    <row r="1461" spans="12:30" ht="12.75">
      <c r="L1461" s="46"/>
      <c r="M1461" s="46"/>
      <c r="AA1461" s="36"/>
      <c r="AB1461" s="36"/>
      <c r="AC1461" s="36"/>
      <c r="AD1461" s="36"/>
    </row>
    <row r="1462" spans="12:30" ht="12.75">
      <c r="L1462" s="46"/>
      <c r="M1462" s="46"/>
      <c r="AA1462" s="36"/>
      <c r="AB1462" s="36"/>
      <c r="AC1462" s="36"/>
      <c r="AD1462" s="36"/>
    </row>
    <row r="1463" spans="12:30" ht="12.75">
      <c r="L1463" s="46"/>
      <c r="M1463" s="46"/>
      <c r="AA1463" s="36"/>
      <c r="AB1463" s="36"/>
      <c r="AC1463" s="36"/>
      <c r="AD1463" s="36"/>
    </row>
    <row r="1464" spans="12:30" ht="12.75">
      <c r="L1464" s="46"/>
      <c r="M1464" s="46"/>
      <c r="AA1464" s="36"/>
      <c r="AB1464" s="36"/>
      <c r="AC1464" s="36"/>
      <c r="AD1464" s="36"/>
    </row>
    <row r="1465" spans="12:30" ht="12.75">
      <c r="L1465" s="46"/>
      <c r="M1465" s="46"/>
      <c r="AA1465" s="36"/>
      <c r="AB1465" s="36"/>
      <c r="AC1465" s="36"/>
      <c r="AD1465" s="36"/>
    </row>
    <row r="1466" spans="12:30" ht="12.75">
      <c r="L1466" s="46"/>
      <c r="M1466" s="46"/>
      <c r="AA1466" s="36"/>
      <c r="AB1466" s="36"/>
      <c r="AC1466" s="36"/>
      <c r="AD1466" s="36"/>
    </row>
    <row r="1467" spans="12:30" ht="12.75">
      <c r="L1467" s="46"/>
      <c r="M1467" s="46"/>
      <c r="AA1467" s="36"/>
      <c r="AB1467" s="36"/>
      <c r="AC1467" s="36"/>
      <c r="AD1467" s="36"/>
    </row>
    <row r="1468" spans="12:30" ht="12.75">
      <c r="L1468" s="46"/>
      <c r="M1468" s="46"/>
      <c r="AA1468" s="36"/>
      <c r="AB1468" s="36"/>
      <c r="AC1468" s="36"/>
      <c r="AD1468" s="36"/>
    </row>
    <row r="1469" spans="12:30" ht="12.75">
      <c r="L1469" s="46"/>
      <c r="M1469" s="46"/>
      <c r="AA1469" s="36"/>
      <c r="AB1469" s="36"/>
      <c r="AC1469" s="36"/>
      <c r="AD1469" s="36"/>
    </row>
    <row r="1470" spans="12:30" ht="12.75">
      <c r="L1470" s="46"/>
      <c r="M1470" s="46"/>
      <c r="AA1470" s="36"/>
      <c r="AB1470" s="36"/>
      <c r="AC1470" s="36"/>
      <c r="AD1470" s="36"/>
    </row>
    <row r="1471" spans="12:30" ht="12.75">
      <c r="L1471" s="46"/>
      <c r="M1471" s="46"/>
      <c r="AA1471" s="36"/>
      <c r="AB1471" s="36"/>
      <c r="AC1471" s="36"/>
      <c r="AD1471" s="36"/>
    </row>
    <row r="1472" spans="12:30" ht="12.75">
      <c r="L1472" s="46"/>
      <c r="M1472" s="46"/>
      <c r="AA1472" s="36"/>
      <c r="AB1472" s="36"/>
      <c r="AC1472" s="36"/>
      <c r="AD1472" s="36"/>
    </row>
    <row r="1473" spans="12:30" ht="12.75">
      <c r="L1473" s="46"/>
      <c r="M1473" s="46"/>
      <c r="AA1473" s="36"/>
      <c r="AB1473" s="36"/>
      <c r="AC1473" s="36"/>
      <c r="AD1473" s="36"/>
    </row>
    <row r="1474" spans="12:30" ht="12.75">
      <c r="L1474" s="46"/>
      <c r="M1474" s="46"/>
      <c r="AA1474" s="36"/>
      <c r="AB1474" s="36"/>
      <c r="AC1474" s="36"/>
      <c r="AD1474" s="36"/>
    </row>
    <row r="1475" spans="12:30" ht="12.75">
      <c r="L1475" s="46"/>
      <c r="M1475" s="46"/>
      <c r="AA1475" s="36"/>
      <c r="AB1475" s="36"/>
      <c r="AC1475" s="36"/>
      <c r="AD1475" s="36"/>
    </row>
    <row r="1476" spans="12:30" ht="12.75">
      <c r="L1476" s="46"/>
      <c r="M1476" s="46"/>
      <c r="AA1476" s="36"/>
      <c r="AB1476" s="36"/>
      <c r="AC1476" s="36"/>
      <c r="AD1476" s="36"/>
    </row>
    <row r="1477" spans="12:30" ht="12.75">
      <c r="L1477" s="46"/>
      <c r="M1477" s="46"/>
      <c r="AA1477" s="36"/>
      <c r="AB1477" s="36"/>
      <c r="AC1477" s="36"/>
      <c r="AD1477" s="36"/>
    </row>
    <row r="1478" spans="12:30" ht="12.75">
      <c r="L1478" s="46"/>
      <c r="M1478" s="46"/>
      <c r="AA1478" s="36"/>
      <c r="AB1478" s="36"/>
      <c r="AC1478" s="36"/>
      <c r="AD1478" s="36"/>
    </row>
    <row r="1479" spans="12:30" ht="12.75">
      <c r="L1479" s="46"/>
      <c r="M1479" s="46"/>
      <c r="AA1479" s="36"/>
      <c r="AB1479" s="36"/>
      <c r="AC1479" s="36"/>
      <c r="AD1479" s="36"/>
    </row>
    <row r="1480" spans="12:30" ht="12.75">
      <c r="L1480" s="46"/>
      <c r="M1480" s="46"/>
      <c r="AA1480" s="36"/>
      <c r="AB1480" s="36"/>
      <c r="AC1480" s="36"/>
      <c r="AD1480" s="36"/>
    </row>
    <row r="1481" spans="12:30" ht="12.75">
      <c r="L1481" s="46"/>
      <c r="M1481" s="46"/>
      <c r="AA1481" s="36"/>
      <c r="AB1481" s="36"/>
      <c r="AC1481" s="36"/>
      <c r="AD1481" s="36"/>
    </row>
    <row r="1482" spans="12:30" ht="12.75">
      <c r="L1482" s="46"/>
      <c r="M1482" s="46"/>
      <c r="AA1482" s="36"/>
      <c r="AB1482" s="36"/>
      <c r="AC1482" s="36"/>
      <c r="AD1482" s="36"/>
    </row>
    <row r="1483" spans="12:30" ht="12.75">
      <c r="L1483" s="46"/>
      <c r="M1483" s="46"/>
      <c r="AA1483" s="36"/>
      <c r="AB1483" s="36"/>
      <c r="AC1483" s="36"/>
      <c r="AD1483" s="36"/>
    </row>
    <row r="1484" spans="12:30" ht="12.75">
      <c r="L1484" s="46"/>
      <c r="M1484" s="46"/>
      <c r="AA1484" s="36"/>
      <c r="AB1484" s="36"/>
      <c r="AC1484" s="36"/>
      <c r="AD1484" s="36"/>
    </row>
    <row r="1485" spans="12:30" ht="12.75">
      <c r="L1485" s="46"/>
      <c r="M1485" s="46"/>
      <c r="AA1485" s="36"/>
      <c r="AB1485" s="36"/>
      <c r="AC1485" s="36"/>
      <c r="AD1485" s="36"/>
    </row>
    <row r="1486" spans="12:30" ht="12.75">
      <c r="L1486" s="46"/>
      <c r="M1486" s="46"/>
      <c r="AA1486" s="36"/>
      <c r="AB1486" s="36"/>
      <c r="AC1486" s="36"/>
      <c r="AD1486" s="36"/>
    </row>
    <row r="1487" spans="12:30" ht="12.75">
      <c r="L1487" s="46"/>
      <c r="M1487" s="46"/>
      <c r="AA1487" s="36"/>
      <c r="AB1487" s="36"/>
      <c r="AC1487" s="36"/>
      <c r="AD1487" s="36"/>
    </row>
    <row r="1488" spans="12:30" ht="12.75">
      <c r="L1488" s="46"/>
      <c r="M1488" s="46"/>
      <c r="AA1488" s="36"/>
      <c r="AB1488" s="36"/>
      <c r="AC1488" s="36"/>
      <c r="AD1488" s="36"/>
    </row>
    <row r="1489" spans="12:30" ht="12.75">
      <c r="L1489" s="46"/>
      <c r="M1489" s="46"/>
      <c r="AA1489" s="36"/>
      <c r="AB1489" s="36"/>
      <c r="AC1489" s="36"/>
      <c r="AD1489" s="36"/>
    </row>
    <row r="1490" spans="12:30" ht="12.75">
      <c r="L1490" s="46"/>
      <c r="M1490" s="46"/>
      <c r="AA1490" s="36"/>
      <c r="AB1490" s="36"/>
      <c r="AC1490" s="36"/>
      <c r="AD1490" s="36"/>
    </row>
    <row r="1491" spans="12:30" ht="12.75">
      <c r="L1491" s="46"/>
      <c r="M1491" s="46"/>
      <c r="AA1491" s="36"/>
      <c r="AB1491" s="36"/>
      <c r="AC1491" s="36"/>
      <c r="AD1491" s="36"/>
    </row>
    <row r="1492" spans="12:30" ht="12.75">
      <c r="L1492" s="46"/>
      <c r="M1492" s="46"/>
      <c r="AA1492" s="36"/>
      <c r="AB1492" s="36"/>
      <c r="AC1492" s="36"/>
      <c r="AD1492" s="36"/>
    </row>
    <row r="1493" spans="12:30" ht="12.75">
      <c r="L1493" s="46"/>
      <c r="M1493" s="46"/>
      <c r="AA1493" s="36"/>
      <c r="AB1493" s="36"/>
      <c r="AC1493" s="36"/>
      <c r="AD1493" s="36"/>
    </row>
    <row r="1494" spans="12:30" ht="12.75">
      <c r="L1494" s="46"/>
      <c r="M1494" s="46"/>
      <c r="AA1494" s="36"/>
      <c r="AB1494" s="36"/>
      <c r="AC1494" s="36"/>
      <c r="AD1494" s="36"/>
    </row>
    <row r="1495" spans="12:30" ht="12.75">
      <c r="L1495" s="46"/>
      <c r="M1495" s="46"/>
      <c r="AA1495" s="36"/>
      <c r="AB1495" s="36"/>
      <c r="AC1495" s="36"/>
      <c r="AD1495" s="36"/>
    </row>
    <row r="1496" spans="12:30" ht="12.75">
      <c r="L1496" s="46"/>
      <c r="M1496" s="46"/>
      <c r="AA1496" s="36"/>
      <c r="AB1496" s="36"/>
      <c r="AC1496" s="36"/>
      <c r="AD1496" s="36"/>
    </row>
    <row r="1497" spans="12:30" ht="12.75">
      <c r="L1497" s="46"/>
      <c r="M1497" s="46"/>
      <c r="AA1497" s="36"/>
      <c r="AB1497" s="36"/>
      <c r="AC1497" s="36"/>
      <c r="AD1497" s="36"/>
    </row>
    <row r="1498" spans="12:30" ht="12.75">
      <c r="L1498" s="46"/>
      <c r="M1498" s="46"/>
      <c r="AA1498" s="36"/>
      <c r="AB1498" s="36"/>
      <c r="AC1498" s="36"/>
      <c r="AD1498" s="36"/>
    </row>
    <row r="1499" spans="12:30" ht="12.75">
      <c r="L1499" s="46"/>
      <c r="M1499" s="46"/>
      <c r="AA1499" s="36"/>
      <c r="AB1499" s="36"/>
      <c r="AC1499" s="36"/>
      <c r="AD1499" s="36"/>
    </row>
    <row r="1500" spans="12:30" ht="12.75">
      <c r="L1500" s="46"/>
      <c r="M1500" s="46"/>
      <c r="AA1500" s="36"/>
      <c r="AB1500" s="36"/>
      <c r="AC1500" s="36"/>
      <c r="AD1500" s="36"/>
    </row>
    <row r="1501" spans="12:30" ht="12.75">
      <c r="L1501" s="46"/>
      <c r="M1501" s="46"/>
      <c r="AA1501" s="36"/>
      <c r="AB1501" s="36"/>
      <c r="AC1501" s="36"/>
      <c r="AD1501" s="36"/>
    </row>
    <row r="1502" spans="12:30" ht="12.75">
      <c r="L1502" s="46"/>
      <c r="M1502" s="46"/>
      <c r="AA1502" s="36"/>
      <c r="AB1502" s="36"/>
      <c r="AC1502" s="36"/>
      <c r="AD1502" s="36"/>
    </row>
    <row r="1503" spans="12:30" ht="12.75">
      <c r="L1503" s="46"/>
      <c r="M1503" s="46"/>
      <c r="AA1503" s="36"/>
      <c r="AB1503" s="36"/>
      <c r="AC1503" s="36"/>
      <c r="AD1503" s="36"/>
    </row>
    <row r="1504" spans="12:30" ht="12.75">
      <c r="L1504" s="46"/>
      <c r="M1504" s="46"/>
      <c r="AA1504" s="36"/>
      <c r="AB1504" s="36"/>
      <c r="AC1504" s="36"/>
      <c r="AD1504" s="36"/>
    </row>
    <row r="1505" spans="12:30" ht="12.75">
      <c r="L1505" s="46"/>
      <c r="M1505" s="46"/>
      <c r="AA1505" s="36"/>
      <c r="AB1505" s="36"/>
      <c r="AC1505" s="36"/>
      <c r="AD1505" s="36"/>
    </row>
    <row r="1506" spans="12:30" ht="12.75">
      <c r="L1506" s="46"/>
      <c r="M1506" s="46"/>
      <c r="AA1506" s="36"/>
      <c r="AB1506" s="36"/>
      <c r="AC1506" s="36"/>
      <c r="AD1506" s="36"/>
    </row>
    <row r="1507" spans="12:30" ht="12.75">
      <c r="L1507" s="46"/>
      <c r="M1507" s="46"/>
      <c r="AA1507" s="36"/>
      <c r="AB1507" s="36"/>
      <c r="AC1507" s="36"/>
      <c r="AD1507" s="36"/>
    </row>
    <row r="1508" spans="12:30" ht="12.75">
      <c r="L1508" s="46"/>
      <c r="M1508" s="46"/>
      <c r="AA1508" s="36"/>
      <c r="AB1508" s="36"/>
      <c r="AC1508" s="36"/>
      <c r="AD1508" s="36"/>
    </row>
    <row r="1509" spans="12:30" ht="12.75">
      <c r="L1509" s="46"/>
      <c r="M1509" s="46"/>
      <c r="AA1509" s="36"/>
      <c r="AB1509" s="36"/>
      <c r="AC1509" s="36"/>
      <c r="AD1509" s="36"/>
    </row>
    <row r="1510" spans="12:30" ht="12.75">
      <c r="L1510" s="46"/>
      <c r="M1510" s="46"/>
      <c r="AA1510" s="36"/>
      <c r="AB1510" s="36"/>
      <c r="AC1510" s="36"/>
      <c r="AD1510" s="36"/>
    </row>
    <row r="1511" spans="12:30" ht="12.75">
      <c r="L1511" s="46"/>
      <c r="M1511" s="46"/>
      <c r="AA1511" s="36"/>
      <c r="AB1511" s="36"/>
      <c r="AC1511" s="36"/>
      <c r="AD1511" s="36"/>
    </row>
    <row r="1512" spans="12:30" ht="12.75">
      <c r="L1512" s="46"/>
      <c r="M1512" s="46"/>
      <c r="AA1512" s="36"/>
      <c r="AB1512" s="36"/>
      <c r="AC1512" s="36"/>
      <c r="AD1512" s="36"/>
    </row>
    <row r="1513" spans="12:30" ht="12.75">
      <c r="L1513" s="46"/>
      <c r="M1513" s="46"/>
      <c r="AA1513" s="36"/>
      <c r="AB1513" s="36"/>
      <c r="AC1513" s="36"/>
      <c r="AD1513" s="36"/>
    </row>
    <row r="1514" spans="12:30" ht="12.75">
      <c r="L1514" s="46"/>
      <c r="M1514" s="46"/>
      <c r="AA1514" s="36"/>
      <c r="AB1514" s="36"/>
      <c r="AC1514" s="36"/>
      <c r="AD1514" s="36"/>
    </row>
    <row r="1515" spans="12:30" ht="12.75">
      <c r="L1515" s="46"/>
      <c r="M1515" s="46"/>
      <c r="AA1515" s="36"/>
      <c r="AB1515" s="36"/>
      <c r="AC1515" s="36"/>
      <c r="AD1515" s="36"/>
    </row>
    <row r="1516" spans="12:30" ht="12.75">
      <c r="L1516" s="46"/>
      <c r="M1516" s="46"/>
      <c r="AA1516" s="36"/>
      <c r="AB1516" s="36"/>
      <c r="AC1516" s="36"/>
      <c r="AD1516" s="36"/>
    </row>
    <row r="1517" spans="12:30" ht="12.75">
      <c r="L1517" s="46"/>
      <c r="M1517" s="46"/>
      <c r="AA1517" s="36"/>
      <c r="AB1517" s="36"/>
      <c r="AC1517" s="36"/>
      <c r="AD1517" s="36"/>
    </row>
    <row r="1518" spans="12:30" ht="12.75">
      <c r="L1518" s="46"/>
      <c r="M1518" s="46"/>
      <c r="AA1518" s="36"/>
      <c r="AB1518" s="36"/>
      <c r="AC1518" s="36"/>
      <c r="AD1518" s="36"/>
    </row>
    <row r="1519" spans="12:30" ht="12.75">
      <c r="L1519" s="46"/>
      <c r="M1519" s="46"/>
      <c r="AA1519" s="36"/>
      <c r="AB1519" s="36"/>
      <c r="AC1519" s="36"/>
      <c r="AD1519" s="36"/>
    </row>
    <row r="1520" spans="12:30" ht="12.75">
      <c r="L1520" s="46"/>
      <c r="M1520" s="46"/>
      <c r="AA1520" s="36"/>
      <c r="AB1520" s="36"/>
      <c r="AC1520" s="36"/>
      <c r="AD1520" s="36"/>
    </row>
    <row r="1521" spans="12:30" ht="12.75">
      <c r="L1521" s="46"/>
      <c r="M1521" s="46"/>
      <c r="AA1521" s="36"/>
      <c r="AB1521" s="36"/>
      <c r="AC1521" s="36"/>
      <c r="AD1521" s="36"/>
    </row>
    <row r="1522" spans="12:30" ht="12.75">
      <c r="L1522" s="46"/>
      <c r="M1522" s="46"/>
      <c r="AA1522" s="36"/>
      <c r="AB1522" s="36"/>
      <c r="AC1522" s="36"/>
      <c r="AD1522" s="36"/>
    </row>
    <row r="1523" spans="12:30" ht="12.75">
      <c r="L1523" s="46"/>
      <c r="M1523" s="46"/>
      <c r="AA1523" s="36"/>
      <c r="AB1523" s="36"/>
      <c r="AC1523" s="36"/>
      <c r="AD1523" s="36"/>
    </row>
    <row r="1524" spans="12:30" ht="12.75">
      <c r="L1524" s="46"/>
      <c r="M1524" s="46"/>
      <c r="AA1524" s="36"/>
      <c r="AB1524" s="36"/>
      <c r="AC1524" s="36"/>
      <c r="AD1524" s="36"/>
    </row>
    <row r="1525" spans="12:30" ht="12.75">
      <c r="L1525" s="46"/>
      <c r="M1525" s="46"/>
      <c r="AA1525" s="36"/>
      <c r="AB1525" s="36"/>
      <c r="AC1525" s="36"/>
      <c r="AD1525" s="36"/>
    </row>
    <row r="1526" spans="12:30" ht="12.75">
      <c r="L1526" s="46"/>
      <c r="M1526" s="46"/>
      <c r="AA1526" s="36"/>
      <c r="AB1526" s="36"/>
      <c r="AC1526" s="36"/>
      <c r="AD1526" s="36"/>
    </row>
    <row r="1527" spans="12:30" ht="12.75">
      <c r="L1527" s="46"/>
      <c r="M1527" s="46"/>
      <c r="AA1527" s="36"/>
      <c r="AB1527" s="36"/>
      <c r="AC1527" s="36"/>
      <c r="AD1527" s="36"/>
    </row>
    <row r="1528" spans="12:30" ht="12.75">
      <c r="L1528" s="46"/>
      <c r="M1528" s="46"/>
      <c r="AA1528" s="36"/>
      <c r="AB1528" s="36"/>
      <c r="AC1528" s="36"/>
      <c r="AD1528" s="36"/>
    </row>
    <row r="1529" spans="12:30" ht="12.75">
      <c r="L1529" s="46"/>
      <c r="M1529" s="46"/>
      <c r="AA1529" s="36"/>
      <c r="AB1529" s="36"/>
      <c r="AC1529" s="36"/>
      <c r="AD1529" s="36"/>
    </row>
    <row r="1530" spans="12:30" ht="12.75">
      <c r="L1530" s="46"/>
      <c r="M1530" s="46"/>
      <c r="AA1530" s="36"/>
      <c r="AB1530" s="36"/>
      <c r="AC1530" s="36"/>
      <c r="AD1530" s="36"/>
    </row>
    <row r="1531" spans="12:30" ht="12.75">
      <c r="L1531" s="46"/>
      <c r="M1531" s="46"/>
      <c r="AA1531" s="36"/>
      <c r="AB1531" s="36"/>
      <c r="AC1531" s="36"/>
      <c r="AD1531" s="36"/>
    </row>
    <row r="1532" spans="12:30" ht="12.75">
      <c r="L1532" s="46"/>
      <c r="M1532" s="46"/>
      <c r="AA1532" s="36"/>
      <c r="AB1532" s="36"/>
      <c r="AC1532" s="36"/>
      <c r="AD1532" s="36"/>
    </row>
    <row r="1533" spans="12:30" ht="12.75">
      <c r="L1533" s="46"/>
      <c r="M1533" s="46"/>
      <c r="AA1533" s="36"/>
      <c r="AB1533" s="36"/>
      <c r="AC1533" s="36"/>
      <c r="AD1533" s="36"/>
    </row>
    <row r="1534" spans="12:30" ht="12.75">
      <c r="L1534" s="46"/>
      <c r="M1534" s="46"/>
      <c r="AA1534" s="36"/>
      <c r="AB1534" s="36"/>
      <c r="AC1534" s="36"/>
      <c r="AD1534" s="36"/>
    </row>
    <row r="1535" spans="12:30" ht="12.75">
      <c r="L1535" s="46"/>
      <c r="M1535" s="46"/>
      <c r="AA1535" s="36"/>
      <c r="AB1535" s="36"/>
      <c r="AC1535" s="36"/>
      <c r="AD1535" s="36"/>
    </row>
    <row r="1536" spans="12:30" ht="12.75">
      <c r="L1536" s="46"/>
      <c r="M1536" s="46"/>
      <c r="AA1536" s="36"/>
      <c r="AB1536" s="36"/>
      <c r="AC1536" s="36"/>
      <c r="AD1536" s="36"/>
    </row>
    <row r="1537" spans="12:30" ht="12.75">
      <c r="L1537" s="46"/>
      <c r="M1537" s="46"/>
      <c r="AA1537" s="36"/>
      <c r="AB1537" s="36"/>
      <c r="AC1537" s="36"/>
      <c r="AD1537" s="36"/>
    </row>
    <row r="1538" spans="12:30" ht="12.75">
      <c r="L1538" s="46"/>
      <c r="M1538" s="46"/>
      <c r="AA1538" s="36"/>
      <c r="AB1538" s="36"/>
      <c r="AC1538" s="36"/>
      <c r="AD1538" s="36"/>
    </row>
    <row r="1539" spans="12:30" ht="12.75">
      <c r="L1539" s="46"/>
      <c r="M1539" s="46"/>
      <c r="AA1539" s="36"/>
      <c r="AB1539" s="36"/>
      <c r="AC1539" s="36"/>
      <c r="AD1539" s="36"/>
    </row>
    <row r="1540" spans="12:30" ht="12.75">
      <c r="L1540" s="46"/>
      <c r="M1540" s="46"/>
      <c r="AA1540" s="36"/>
      <c r="AB1540" s="36"/>
      <c r="AC1540" s="36"/>
      <c r="AD1540" s="36"/>
    </row>
    <row r="1541" spans="12:30" ht="12.75">
      <c r="L1541" s="46"/>
      <c r="M1541" s="46"/>
      <c r="AA1541" s="36"/>
      <c r="AB1541" s="36"/>
      <c r="AC1541" s="36"/>
      <c r="AD1541" s="36"/>
    </row>
    <row r="1542" spans="12:30" ht="12.75">
      <c r="L1542" s="46"/>
      <c r="M1542" s="46"/>
      <c r="AA1542" s="36"/>
      <c r="AB1542" s="36"/>
      <c r="AC1542" s="36"/>
      <c r="AD1542" s="36"/>
    </row>
    <row r="1543" spans="12:30" ht="12.75">
      <c r="L1543" s="46"/>
      <c r="M1543" s="46"/>
      <c r="AA1543" s="36"/>
      <c r="AB1543" s="36"/>
      <c r="AC1543" s="36"/>
      <c r="AD1543" s="36"/>
    </row>
    <row r="1544" spans="12:30" ht="12.75">
      <c r="L1544" s="46"/>
      <c r="M1544" s="46"/>
      <c r="AA1544" s="36"/>
      <c r="AB1544" s="36"/>
      <c r="AC1544" s="36"/>
      <c r="AD1544" s="36"/>
    </row>
    <row r="1545" spans="12:30" ht="12.75">
      <c r="L1545" s="46"/>
      <c r="M1545" s="46"/>
      <c r="AA1545" s="36"/>
      <c r="AB1545" s="36"/>
      <c r="AC1545" s="36"/>
      <c r="AD1545" s="36"/>
    </row>
    <row r="1546" spans="12:30" ht="12.75">
      <c r="L1546" s="46"/>
      <c r="M1546" s="46"/>
      <c r="AA1546" s="36"/>
      <c r="AB1546" s="36"/>
      <c r="AC1546" s="36"/>
      <c r="AD1546" s="36"/>
    </row>
    <row r="1547" spans="12:30" ht="12.75">
      <c r="L1547" s="46"/>
      <c r="M1547" s="46"/>
      <c r="AA1547" s="36"/>
      <c r="AB1547" s="36"/>
      <c r="AC1547" s="36"/>
      <c r="AD1547" s="36"/>
    </row>
    <row r="1548" spans="12:30" ht="12.75">
      <c r="L1548" s="46"/>
      <c r="M1548" s="46"/>
      <c r="AA1548" s="36"/>
      <c r="AB1548" s="36"/>
      <c r="AC1548" s="36"/>
      <c r="AD1548" s="36"/>
    </row>
    <row r="1549" spans="12:30" ht="12.75">
      <c r="L1549" s="46"/>
      <c r="M1549" s="46"/>
      <c r="AA1549" s="36"/>
      <c r="AB1549" s="36"/>
      <c r="AC1549" s="36"/>
      <c r="AD1549" s="36"/>
    </row>
    <row r="1550" spans="12:30" ht="12.75">
      <c r="L1550" s="46"/>
      <c r="M1550" s="46"/>
      <c r="AA1550" s="36"/>
      <c r="AB1550" s="36"/>
      <c r="AC1550" s="36"/>
      <c r="AD1550" s="36"/>
    </row>
    <row r="1551" spans="12:30" ht="12.75">
      <c r="L1551" s="46"/>
      <c r="M1551" s="46"/>
      <c r="AA1551" s="36"/>
      <c r="AB1551" s="36"/>
      <c r="AC1551" s="36"/>
      <c r="AD1551" s="36"/>
    </row>
    <row r="1552" spans="12:30" ht="12.75">
      <c r="L1552" s="46"/>
      <c r="M1552" s="46"/>
      <c r="AA1552" s="36"/>
      <c r="AB1552" s="36"/>
      <c r="AC1552" s="36"/>
      <c r="AD1552" s="36"/>
    </row>
    <row r="1553" spans="12:30" ht="12.75">
      <c r="L1553" s="46"/>
      <c r="M1553" s="46"/>
      <c r="AA1553" s="36"/>
      <c r="AB1553" s="36"/>
      <c r="AC1553" s="36"/>
      <c r="AD1553" s="36"/>
    </row>
    <row r="1554" spans="12:30" ht="12.75">
      <c r="L1554" s="46"/>
      <c r="M1554" s="46"/>
      <c r="AA1554" s="36"/>
      <c r="AB1554" s="36"/>
      <c r="AC1554" s="36"/>
      <c r="AD1554" s="36"/>
    </row>
    <row r="1555" spans="12:30" ht="12.75">
      <c r="L1555" s="46"/>
      <c r="M1555" s="46"/>
      <c r="AA1555" s="36"/>
      <c r="AB1555" s="36"/>
      <c r="AC1555" s="36"/>
      <c r="AD1555" s="36"/>
    </row>
    <row r="1556" spans="12:30" ht="12.75">
      <c r="L1556" s="46"/>
      <c r="M1556" s="46"/>
      <c r="AA1556" s="36"/>
      <c r="AB1556" s="36"/>
      <c r="AC1556" s="36"/>
      <c r="AD1556" s="36"/>
    </row>
    <row r="1557" spans="12:30" ht="12.75">
      <c r="L1557" s="46"/>
      <c r="M1557" s="46"/>
      <c r="AA1557" s="36"/>
      <c r="AB1557" s="36"/>
      <c r="AC1557" s="36"/>
      <c r="AD1557" s="36"/>
    </row>
    <row r="1558" spans="12:30" ht="12.75">
      <c r="L1558" s="46"/>
      <c r="M1558" s="46"/>
      <c r="AA1558" s="36"/>
      <c r="AB1558" s="36"/>
      <c r="AC1558" s="36"/>
      <c r="AD1558" s="36"/>
    </row>
    <row r="1559" spans="12:30" ht="12.75">
      <c r="L1559" s="46"/>
      <c r="M1559" s="46"/>
      <c r="AA1559" s="36"/>
      <c r="AB1559" s="36"/>
      <c r="AC1559" s="36"/>
      <c r="AD1559" s="36"/>
    </row>
    <row r="1560" spans="12:30" ht="12.75">
      <c r="L1560" s="46"/>
      <c r="M1560" s="46"/>
      <c r="AA1560" s="36"/>
      <c r="AB1560" s="36"/>
      <c r="AC1560" s="36"/>
      <c r="AD1560" s="36"/>
    </row>
    <row r="1561" spans="12:30" ht="12.75">
      <c r="L1561" s="46"/>
      <c r="M1561" s="46"/>
      <c r="AA1561" s="36"/>
      <c r="AB1561" s="36"/>
      <c r="AC1561" s="36"/>
      <c r="AD1561" s="36"/>
    </row>
    <row r="1562" spans="12:30" ht="12.75">
      <c r="L1562" s="46"/>
      <c r="M1562" s="46"/>
      <c r="AA1562" s="36"/>
      <c r="AB1562" s="36"/>
      <c r="AC1562" s="36"/>
      <c r="AD1562" s="36"/>
    </row>
    <row r="1563" spans="12:30" ht="12.75">
      <c r="L1563" s="46"/>
      <c r="M1563" s="46"/>
      <c r="AA1563" s="36"/>
      <c r="AB1563" s="36"/>
      <c r="AC1563" s="36"/>
      <c r="AD1563" s="36"/>
    </row>
    <row r="1564" spans="12:30" ht="12.75">
      <c r="L1564" s="46"/>
      <c r="M1564" s="46"/>
      <c r="AA1564" s="36"/>
      <c r="AB1564" s="36"/>
      <c r="AC1564" s="36"/>
      <c r="AD1564" s="36"/>
    </row>
    <row r="1565" spans="12:30" ht="12.75">
      <c r="L1565" s="46"/>
      <c r="M1565" s="46"/>
      <c r="AA1565" s="36"/>
      <c r="AB1565" s="36"/>
      <c r="AC1565" s="36"/>
      <c r="AD1565" s="36"/>
    </row>
    <row r="1566" spans="12:30" ht="12.75">
      <c r="L1566" s="46"/>
      <c r="M1566" s="46"/>
      <c r="AA1566" s="36"/>
      <c r="AB1566" s="36"/>
      <c r="AC1566" s="36"/>
      <c r="AD1566" s="36"/>
    </row>
    <row r="1567" spans="12:30" ht="12.75">
      <c r="L1567" s="46"/>
      <c r="M1567" s="46"/>
      <c r="AA1567" s="36"/>
      <c r="AB1567" s="36"/>
      <c r="AC1567" s="36"/>
      <c r="AD1567" s="36"/>
    </row>
    <row r="1568" spans="12:30" ht="12.75">
      <c r="L1568" s="46"/>
      <c r="M1568" s="46"/>
      <c r="AA1568" s="36"/>
      <c r="AB1568" s="36"/>
      <c r="AC1568" s="36"/>
      <c r="AD1568" s="36"/>
    </row>
    <row r="1569" spans="12:30" ht="12.75">
      <c r="L1569" s="46"/>
      <c r="M1569" s="46"/>
      <c r="AA1569" s="36"/>
      <c r="AB1569" s="36"/>
      <c r="AC1569" s="36"/>
      <c r="AD1569" s="36"/>
    </row>
    <row r="1570" spans="12:30" ht="12.75">
      <c r="L1570" s="46"/>
      <c r="M1570" s="46"/>
      <c r="AA1570" s="36"/>
      <c r="AB1570" s="36"/>
      <c r="AC1570" s="36"/>
      <c r="AD1570" s="36"/>
    </row>
    <row r="1571" spans="12:30" ht="12.75">
      <c r="L1571" s="46"/>
      <c r="M1571" s="46"/>
      <c r="AA1571" s="36"/>
      <c r="AB1571" s="36"/>
      <c r="AC1571" s="36"/>
      <c r="AD1571" s="36"/>
    </row>
    <row r="1572" spans="12:30" ht="12.75">
      <c r="L1572" s="46"/>
      <c r="M1572" s="46"/>
      <c r="AA1572" s="36"/>
      <c r="AB1572" s="36"/>
      <c r="AC1572" s="36"/>
      <c r="AD1572" s="36"/>
    </row>
    <row r="1573" spans="12:30" ht="12.75">
      <c r="L1573" s="46"/>
      <c r="M1573" s="46"/>
      <c r="AA1573" s="36"/>
      <c r="AB1573" s="36"/>
      <c r="AC1573" s="36"/>
      <c r="AD1573" s="36"/>
    </row>
    <row r="1574" spans="12:30" ht="12.75">
      <c r="L1574" s="46"/>
      <c r="M1574" s="46"/>
      <c r="AA1574" s="36"/>
      <c r="AB1574" s="36"/>
      <c r="AC1574" s="36"/>
      <c r="AD1574" s="36"/>
    </row>
    <row r="1575" spans="12:30" ht="12.75">
      <c r="L1575" s="46"/>
      <c r="M1575" s="46"/>
      <c r="AA1575" s="36"/>
      <c r="AB1575" s="36"/>
      <c r="AC1575" s="36"/>
      <c r="AD1575" s="36"/>
    </row>
    <row r="1576" spans="12:30" ht="12.75">
      <c r="L1576" s="46"/>
      <c r="M1576" s="46"/>
      <c r="AA1576" s="36"/>
      <c r="AB1576" s="36"/>
      <c r="AC1576" s="36"/>
      <c r="AD1576" s="36"/>
    </row>
    <row r="1577" spans="12:30" ht="12.75">
      <c r="L1577" s="46"/>
      <c r="M1577" s="46"/>
      <c r="AA1577" s="36"/>
      <c r="AB1577" s="36"/>
      <c r="AC1577" s="36"/>
      <c r="AD1577" s="36"/>
    </row>
    <row r="1578" spans="12:30" ht="12.75">
      <c r="L1578" s="46"/>
      <c r="M1578" s="46"/>
      <c r="AA1578" s="36"/>
      <c r="AB1578" s="36"/>
      <c r="AC1578" s="36"/>
      <c r="AD1578" s="36"/>
    </row>
    <row r="1579" spans="12:30" ht="12.75">
      <c r="L1579" s="46"/>
      <c r="M1579" s="46"/>
      <c r="AA1579" s="36"/>
      <c r="AB1579" s="36"/>
      <c r="AC1579" s="36"/>
      <c r="AD1579" s="36"/>
    </row>
    <row r="1580" spans="12:30" ht="12.75">
      <c r="L1580" s="46"/>
      <c r="M1580" s="46"/>
      <c r="AA1580" s="36"/>
      <c r="AB1580" s="36"/>
      <c r="AC1580" s="36"/>
      <c r="AD1580" s="36"/>
    </row>
    <row r="1581" spans="12:30" ht="12.75">
      <c r="L1581" s="46"/>
      <c r="M1581" s="46"/>
      <c r="AA1581" s="36"/>
      <c r="AB1581" s="36"/>
      <c r="AC1581" s="36"/>
      <c r="AD1581" s="36"/>
    </row>
    <row r="1582" spans="12:30" ht="12.75">
      <c r="L1582" s="46"/>
      <c r="M1582" s="46"/>
      <c r="AA1582" s="36"/>
      <c r="AB1582" s="36"/>
      <c r="AC1582" s="36"/>
      <c r="AD1582" s="36"/>
    </row>
    <row r="1583" spans="12:30" ht="12.75">
      <c r="L1583" s="46"/>
      <c r="M1583" s="46"/>
      <c r="AA1583" s="36"/>
      <c r="AB1583" s="36"/>
      <c r="AC1583" s="36"/>
      <c r="AD1583" s="36"/>
    </row>
    <row r="1584" spans="12:30" ht="12.75">
      <c r="L1584" s="46"/>
      <c r="M1584" s="46"/>
      <c r="AA1584" s="36"/>
      <c r="AB1584" s="36"/>
      <c r="AC1584" s="36"/>
      <c r="AD1584" s="36"/>
    </row>
    <row r="1585" spans="12:30" ht="12.75">
      <c r="L1585" s="46"/>
      <c r="M1585" s="46"/>
      <c r="AA1585" s="36"/>
      <c r="AB1585" s="36"/>
      <c r="AC1585" s="36"/>
      <c r="AD1585" s="36"/>
    </row>
    <row r="1586" spans="12:30" ht="12.75">
      <c r="L1586" s="46"/>
      <c r="M1586" s="46"/>
      <c r="AA1586" s="36"/>
      <c r="AB1586" s="36"/>
      <c r="AC1586" s="36"/>
      <c r="AD1586" s="36"/>
    </row>
    <row r="1587" spans="12:30" ht="12.75">
      <c r="L1587" s="46"/>
      <c r="M1587" s="46"/>
      <c r="AA1587" s="36"/>
      <c r="AB1587" s="36"/>
      <c r="AC1587" s="36"/>
      <c r="AD1587" s="36"/>
    </row>
    <row r="1588" spans="12:30" ht="12.75">
      <c r="L1588" s="46"/>
      <c r="M1588" s="46"/>
      <c r="AA1588" s="36"/>
      <c r="AB1588" s="36"/>
      <c r="AC1588" s="36"/>
      <c r="AD1588" s="36"/>
    </row>
    <row r="1589" spans="12:30" ht="12.75">
      <c r="L1589" s="46"/>
      <c r="M1589" s="46"/>
      <c r="AA1589" s="36"/>
      <c r="AB1589" s="36"/>
      <c r="AC1589" s="36"/>
      <c r="AD1589" s="36"/>
    </row>
    <row r="1590" spans="12:30" ht="12.75">
      <c r="L1590" s="46"/>
      <c r="M1590" s="46"/>
      <c r="AA1590" s="36"/>
      <c r="AB1590" s="36"/>
      <c r="AC1590" s="36"/>
      <c r="AD1590" s="36"/>
    </row>
    <row r="1591" spans="12:30" ht="12.75">
      <c r="L1591" s="46"/>
      <c r="M1591" s="46"/>
      <c r="AA1591" s="36"/>
      <c r="AB1591" s="36"/>
      <c r="AC1591" s="36"/>
      <c r="AD1591" s="36"/>
    </row>
    <row r="1592" spans="12:30" ht="12.75">
      <c r="L1592" s="46"/>
      <c r="M1592" s="46"/>
      <c r="AA1592" s="36"/>
      <c r="AB1592" s="36"/>
      <c r="AC1592" s="36"/>
      <c r="AD1592" s="36"/>
    </row>
    <row r="1593" spans="12:30" ht="12.75">
      <c r="L1593" s="46"/>
      <c r="M1593" s="46"/>
      <c r="AA1593" s="36"/>
      <c r="AB1593" s="36"/>
      <c r="AC1593" s="36"/>
      <c r="AD1593" s="36"/>
    </row>
    <row r="1594" spans="12:30" ht="12.75">
      <c r="L1594" s="46"/>
      <c r="M1594" s="46"/>
      <c r="AA1594" s="36"/>
      <c r="AB1594" s="36"/>
      <c r="AC1594" s="36"/>
      <c r="AD1594" s="36"/>
    </row>
    <row r="1595" spans="12:30" ht="12.75">
      <c r="L1595" s="46"/>
      <c r="M1595" s="46"/>
      <c r="AA1595" s="36"/>
      <c r="AB1595" s="36"/>
      <c r="AC1595" s="36"/>
      <c r="AD1595" s="36"/>
    </row>
    <row r="1596" spans="12:30" ht="12.75">
      <c r="L1596" s="46"/>
      <c r="M1596" s="46"/>
      <c r="AA1596" s="36"/>
      <c r="AB1596" s="36"/>
      <c r="AC1596" s="36"/>
      <c r="AD1596" s="36"/>
    </row>
    <row r="1597" spans="12:30" ht="12.75">
      <c r="L1597" s="46"/>
      <c r="M1597" s="46"/>
      <c r="AA1597" s="36"/>
      <c r="AB1597" s="36"/>
      <c r="AC1597" s="36"/>
      <c r="AD1597" s="36"/>
    </row>
    <row r="1598" spans="12:30" ht="12.75">
      <c r="L1598" s="46"/>
      <c r="M1598" s="46"/>
      <c r="AA1598" s="36"/>
      <c r="AB1598" s="36"/>
      <c r="AC1598" s="36"/>
      <c r="AD1598" s="36"/>
    </row>
    <row r="1599" spans="12:30" ht="12.75">
      <c r="L1599" s="46"/>
      <c r="M1599" s="46"/>
      <c r="AA1599" s="36"/>
      <c r="AB1599" s="36"/>
      <c r="AC1599" s="36"/>
      <c r="AD1599" s="36"/>
    </row>
    <row r="1600" spans="12:30" ht="12.75">
      <c r="L1600" s="46"/>
      <c r="M1600" s="46"/>
      <c r="AA1600" s="36"/>
      <c r="AB1600" s="36"/>
      <c r="AC1600" s="36"/>
      <c r="AD1600" s="36"/>
    </row>
    <row r="1601" spans="12:30" ht="12.75">
      <c r="L1601" s="46"/>
      <c r="M1601" s="46"/>
      <c r="AA1601" s="36"/>
      <c r="AB1601" s="36"/>
      <c r="AC1601" s="36"/>
      <c r="AD1601" s="36"/>
    </row>
    <row r="1602" spans="12:30" ht="12.75">
      <c r="L1602" s="46"/>
      <c r="M1602" s="46"/>
      <c r="AA1602" s="36"/>
      <c r="AB1602" s="36"/>
      <c r="AC1602" s="36"/>
      <c r="AD1602" s="36"/>
    </row>
    <row r="1603" spans="12:30" ht="12.75">
      <c r="L1603" s="46"/>
      <c r="M1603" s="46"/>
      <c r="AA1603" s="36"/>
      <c r="AB1603" s="36"/>
      <c r="AC1603" s="36"/>
      <c r="AD1603" s="36"/>
    </row>
    <row r="1604" spans="12:30" ht="12.75">
      <c r="L1604" s="46"/>
      <c r="M1604" s="46"/>
      <c r="AA1604" s="36"/>
      <c r="AB1604" s="36"/>
      <c r="AC1604" s="36"/>
      <c r="AD1604" s="36"/>
    </row>
    <row r="1605" spans="12:30" ht="12.75">
      <c r="L1605" s="46"/>
      <c r="M1605" s="46"/>
      <c r="AA1605" s="36"/>
      <c r="AB1605" s="36"/>
      <c r="AC1605" s="36"/>
      <c r="AD1605" s="36"/>
    </row>
    <row r="1606" spans="12:30" ht="12.75">
      <c r="L1606" s="46"/>
      <c r="M1606" s="46"/>
      <c r="AA1606" s="36"/>
      <c r="AB1606" s="36"/>
      <c r="AC1606" s="36"/>
      <c r="AD1606" s="36"/>
    </row>
    <row r="1607" spans="12:30" ht="12.75">
      <c r="L1607" s="46"/>
      <c r="M1607" s="46"/>
      <c r="AA1607" s="36"/>
      <c r="AB1607" s="36"/>
      <c r="AC1607" s="36"/>
      <c r="AD1607" s="36"/>
    </row>
    <row r="1608" spans="12:30" ht="12.75">
      <c r="L1608" s="46"/>
      <c r="M1608" s="46"/>
      <c r="AA1608" s="36"/>
      <c r="AB1608" s="36"/>
      <c r="AC1608" s="36"/>
      <c r="AD1608" s="36"/>
    </row>
    <row r="1609" spans="12:30" ht="12.75">
      <c r="L1609" s="46"/>
      <c r="M1609" s="46"/>
      <c r="AA1609" s="36"/>
      <c r="AB1609" s="36"/>
      <c r="AC1609" s="36"/>
      <c r="AD1609" s="36"/>
    </row>
    <row r="1610" spans="12:30" ht="12.75">
      <c r="L1610" s="46"/>
      <c r="M1610" s="46"/>
      <c r="AA1610" s="36"/>
      <c r="AB1610" s="36"/>
      <c r="AC1610" s="36"/>
      <c r="AD1610" s="36"/>
    </row>
    <row r="1611" spans="12:30" ht="12.75">
      <c r="L1611" s="46"/>
      <c r="M1611" s="46"/>
      <c r="AA1611" s="36"/>
      <c r="AB1611" s="36"/>
      <c r="AC1611" s="36"/>
      <c r="AD1611" s="36"/>
    </row>
    <row r="1612" spans="12:30" ht="12.75">
      <c r="L1612" s="46"/>
      <c r="M1612" s="46"/>
      <c r="AA1612" s="36"/>
      <c r="AB1612" s="36"/>
      <c r="AC1612" s="36"/>
      <c r="AD1612" s="36"/>
    </row>
    <row r="1613" spans="12:30" ht="12.75">
      <c r="L1613" s="46"/>
      <c r="M1613" s="46"/>
      <c r="AA1613" s="36"/>
      <c r="AB1613" s="36"/>
      <c r="AC1613" s="36"/>
      <c r="AD1613" s="36"/>
    </row>
    <row r="1614" spans="12:30" ht="12.75">
      <c r="L1614" s="46"/>
      <c r="M1614" s="46"/>
      <c r="AA1614" s="36"/>
      <c r="AB1614" s="36"/>
      <c r="AC1614" s="36"/>
      <c r="AD1614" s="36"/>
    </row>
    <row r="1615" spans="12:30" ht="12.75">
      <c r="L1615" s="46"/>
      <c r="M1615" s="46"/>
      <c r="AA1615" s="36"/>
      <c r="AB1615" s="36"/>
      <c r="AC1615" s="36"/>
      <c r="AD1615" s="36"/>
    </row>
    <row r="1616" spans="12:30" ht="12.75">
      <c r="L1616" s="46"/>
      <c r="M1616" s="46"/>
      <c r="AA1616" s="36"/>
      <c r="AB1616" s="36"/>
      <c r="AC1616" s="36"/>
      <c r="AD1616" s="36"/>
    </row>
    <row r="1617" spans="12:30" ht="12.75">
      <c r="L1617" s="46"/>
      <c r="M1617" s="46"/>
      <c r="AA1617" s="36"/>
      <c r="AB1617" s="36"/>
      <c r="AC1617" s="36"/>
      <c r="AD1617" s="36"/>
    </row>
    <row r="1618" spans="12:30" ht="12.75">
      <c r="L1618" s="46"/>
      <c r="M1618" s="46"/>
      <c r="AA1618" s="36"/>
      <c r="AB1618" s="36"/>
      <c r="AC1618" s="36"/>
      <c r="AD1618" s="36"/>
    </row>
    <row r="1619" spans="12:30" ht="12.75">
      <c r="L1619" s="46"/>
      <c r="M1619" s="46"/>
      <c r="AA1619" s="36"/>
      <c r="AB1619" s="36"/>
      <c r="AC1619" s="36"/>
      <c r="AD1619" s="36"/>
    </row>
    <row r="1620" spans="12:30" ht="12.75">
      <c r="L1620" s="46"/>
      <c r="M1620" s="46"/>
      <c r="AA1620" s="36"/>
      <c r="AB1620" s="36"/>
      <c r="AC1620" s="36"/>
      <c r="AD1620" s="36"/>
    </row>
    <row r="1621" spans="12:30" ht="12.75">
      <c r="L1621" s="46"/>
      <c r="M1621" s="46"/>
      <c r="AA1621" s="36"/>
      <c r="AB1621" s="36"/>
      <c r="AC1621" s="36"/>
      <c r="AD1621" s="36"/>
    </row>
    <row r="1622" spans="12:30" ht="12.75">
      <c r="L1622" s="46"/>
      <c r="M1622" s="46"/>
      <c r="AA1622" s="36"/>
      <c r="AB1622" s="36"/>
      <c r="AC1622" s="36"/>
      <c r="AD1622" s="36"/>
    </row>
    <row r="1623" spans="12:30" ht="12.75">
      <c r="L1623" s="46"/>
      <c r="M1623" s="46"/>
      <c r="AA1623" s="36"/>
      <c r="AB1623" s="36"/>
      <c r="AC1623" s="36"/>
      <c r="AD1623" s="36"/>
    </row>
    <row r="1624" spans="12:30" ht="12.75">
      <c r="L1624" s="46"/>
      <c r="M1624" s="46"/>
      <c r="AA1624" s="36"/>
      <c r="AB1624" s="36"/>
      <c r="AC1624" s="36"/>
      <c r="AD1624" s="36"/>
    </row>
    <row r="1625" spans="12:30" ht="12.75">
      <c r="L1625" s="46"/>
      <c r="M1625" s="46"/>
      <c r="AA1625" s="36"/>
      <c r="AB1625" s="36"/>
      <c r="AC1625" s="36"/>
      <c r="AD1625" s="36"/>
    </row>
    <row r="1626" spans="12:30" ht="12.75">
      <c r="L1626" s="46"/>
      <c r="M1626" s="46"/>
      <c r="AA1626" s="36"/>
      <c r="AB1626" s="36"/>
      <c r="AC1626" s="36"/>
      <c r="AD1626" s="36"/>
    </row>
    <row r="1627" spans="12:30" ht="12.75">
      <c r="L1627" s="46"/>
      <c r="M1627" s="46"/>
      <c r="AA1627" s="36"/>
      <c r="AB1627" s="36"/>
      <c r="AC1627" s="36"/>
      <c r="AD1627" s="36"/>
    </row>
    <row r="1628" spans="12:30" ht="12.75">
      <c r="L1628" s="46"/>
      <c r="M1628" s="46"/>
      <c r="AA1628" s="36"/>
      <c r="AB1628" s="36"/>
      <c r="AC1628" s="36"/>
      <c r="AD1628" s="36"/>
    </row>
    <row r="1629" spans="12:30" ht="12.75">
      <c r="L1629" s="46"/>
      <c r="M1629" s="46"/>
      <c r="AA1629" s="36"/>
      <c r="AB1629" s="36"/>
      <c r="AC1629" s="36"/>
      <c r="AD1629" s="36"/>
    </row>
    <row r="1630" spans="12:30" ht="12.75">
      <c r="L1630" s="46"/>
      <c r="M1630" s="46"/>
      <c r="AA1630" s="36"/>
      <c r="AB1630" s="36"/>
      <c r="AC1630" s="36"/>
      <c r="AD1630" s="36"/>
    </row>
    <row r="1631" spans="12:30" ht="12.75">
      <c r="L1631" s="46"/>
      <c r="M1631" s="46"/>
      <c r="AA1631" s="36"/>
      <c r="AB1631" s="36"/>
      <c r="AC1631" s="36"/>
      <c r="AD1631" s="36"/>
    </row>
    <row r="1632" spans="12:30" ht="12.75">
      <c r="L1632" s="46"/>
      <c r="M1632" s="46"/>
      <c r="AA1632" s="36"/>
      <c r="AB1632" s="36"/>
      <c r="AC1632" s="36"/>
      <c r="AD1632" s="36"/>
    </row>
    <row r="1633" spans="12:30" ht="12.75">
      <c r="L1633" s="46"/>
      <c r="M1633" s="46"/>
      <c r="AA1633" s="36"/>
      <c r="AB1633" s="36"/>
      <c r="AC1633" s="36"/>
      <c r="AD1633" s="36"/>
    </row>
    <row r="1634" spans="12:30" ht="12.75">
      <c r="L1634" s="46"/>
      <c r="M1634" s="46"/>
      <c r="AA1634" s="36"/>
      <c r="AB1634" s="36"/>
      <c r="AC1634" s="36"/>
      <c r="AD1634" s="36"/>
    </row>
    <row r="1635" spans="12:30" ht="12.75">
      <c r="L1635" s="46"/>
      <c r="M1635" s="46"/>
      <c r="AA1635" s="36"/>
      <c r="AB1635" s="36"/>
      <c r="AC1635" s="36"/>
      <c r="AD1635" s="36"/>
    </row>
    <row r="1636" spans="12:30" ht="12.75">
      <c r="L1636" s="46"/>
      <c r="M1636" s="46"/>
      <c r="AA1636" s="36"/>
      <c r="AB1636" s="36"/>
      <c r="AC1636" s="36"/>
      <c r="AD1636" s="36"/>
    </row>
    <row r="1637" spans="12:30" ht="12.75">
      <c r="L1637" s="46"/>
      <c r="M1637" s="46"/>
      <c r="AA1637" s="36"/>
      <c r="AB1637" s="36"/>
      <c r="AC1637" s="36"/>
      <c r="AD1637" s="36"/>
    </row>
    <row r="1638" spans="12:30" ht="12.75">
      <c r="L1638" s="46"/>
      <c r="M1638" s="46"/>
      <c r="AA1638" s="36"/>
      <c r="AB1638" s="36"/>
      <c r="AC1638" s="36"/>
      <c r="AD1638" s="36"/>
    </row>
    <row r="1639" spans="12:30" ht="12.75">
      <c r="L1639" s="46"/>
      <c r="M1639" s="46"/>
      <c r="AA1639" s="36"/>
      <c r="AB1639" s="36"/>
      <c r="AC1639" s="36"/>
      <c r="AD1639" s="36"/>
    </row>
    <row r="1640" spans="12:30" ht="12.75">
      <c r="L1640" s="46"/>
      <c r="M1640" s="46"/>
      <c r="AA1640" s="36"/>
      <c r="AB1640" s="36"/>
      <c r="AC1640" s="36"/>
      <c r="AD1640" s="36"/>
    </row>
    <row r="1641" spans="12:30" ht="12.75">
      <c r="L1641" s="46"/>
      <c r="M1641" s="46"/>
      <c r="AA1641" s="36"/>
      <c r="AB1641" s="36"/>
      <c r="AC1641" s="36"/>
      <c r="AD1641" s="36"/>
    </row>
    <row r="1642" spans="12:30" ht="12.75">
      <c r="L1642" s="46"/>
      <c r="M1642" s="46"/>
      <c r="AA1642" s="36"/>
      <c r="AB1642" s="36"/>
      <c r="AC1642" s="36"/>
      <c r="AD1642" s="36"/>
    </row>
    <row r="1643" spans="12:30" ht="12.75">
      <c r="L1643" s="46"/>
      <c r="M1643" s="46"/>
      <c r="AA1643" s="36"/>
      <c r="AB1643" s="36"/>
      <c r="AC1643" s="36"/>
      <c r="AD1643" s="36"/>
    </row>
    <row r="1644" spans="12:30" ht="12.75">
      <c r="L1644" s="46"/>
      <c r="M1644" s="46"/>
      <c r="AA1644" s="36"/>
      <c r="AB1644" s="36"/>
      <c r="AC1644" s="36"/>
      <c r="AD1644" s="36"/>
    </row>
    <row r="1645" spans="12:30" ht="12.75">
      <c r="L1645" s="46"/>
      <c r="M1645" s="46"/>
      <c r="AA1645" s="36"/>
      <c r="AB1645" s="36"/>
      <c r="AC1645" s="36"/>
      <c r="AD1645" s="36"/>
    </row>
    <row r="1646" spans="12:30" ht="12.75">
      <c r="L1646" s="46"/>
      <c r="M1646" s="46"/>
      <c r="AA1646" s="36"/>
      <c r="AB1646" s="36"/>
      <c r="AC1646" s="36"/>
      <c r="AD1646" s="36"/>
    </row>
    <row r="1647" spans="12:30" ht="12.75">
      <c r="L1647" s="46"/>
      <c r="M1647" s="46"/>
      <c r="AA1647" s="36"/>
      <c r="AB1647" s="36"/>
      <c r="AC1647" s="36"/>
      <c r="AD1647" s="36"/>
    </row>
    <row r="1648" spans="12:30" ht="12.75">
      <c r="L1648" s="46"/>
      <c r="M1648" s="46"/>
      <c r="AA1648" s="36"/>
      <c r="AB1648" s="36"/>
      <c r="AC1648" s="36"/>
      <c r="AD1648" s="36"/>
    </row>
    <row r="1649" spans="12:30" ht="12.75">
      <c r="L1649" s="46"/>
      <c r="M1649" s="46"/>
      <c r="AA1649" s="36"/>
      <c r="AB1649" s="36"/>
      <c r="AC1649" s="36"/>
      <c r="AD1649" s="36"/>
    </row>
    <row r="1650" spans="12:30" ht="12.75">
      <c r="L1650" s="46"/>
      <c r="M1650" s="46"/>
      <c r="AA1650" s="36"/>
      <c r="AB1650" s="36"/>
      <c r="AC1650" s="36"/>
      <c r="AD1650" s="36"/>
    </row>
    <row r="1651" spans="12:30" ht="12.75">
      <c r="L1651" s="46"/>
      <c r="M1651" s="46"/>
      <c r="AA1651" s="36"/>
      <c r="AB1651" s="36"/>
      <c r="AC1651" s="36"/>
      <c r="AD1651" s="36"/>
    </row>
    <row r="1652" spans="12:30" ht="12.75">
      <c r="L1652" s="46"/>
      <c r="M1652" s="46"/>
      <c r="AA1652" s="36"/>
      <c r="AB1652" s="36"/>
      <c r="AC1652" s="36"/>
      <c r="AD1652" s="36"/>
    </row>
    <row r="1653" spans="12:30" ht="12.75">
      <c r="L1653" s="46"/>
      <c r="M1653" s="46"/>
      <c r="AA1653" s="36"/>
      <c r="AB1653" s="36"/>
      <c r="AC1653" s="36"/>
      <c r="AD1653" s="36"/>
    </row>
    <row r="1654" spans="12:30" ht="12.75">
      <c r="L1654" s="46"/>
      <c r="M1654" s="46"/>
      <c r="AA1654" s="36"/>
      <c r="AB1654" s="36"/>
      <c r="AC1654" s="36"/>
      <c r="AD1654" s="36"/>
    </row>
    <row r="1655" spans="12:30" ht="12.75">
      <c r="L1655" s="46"/>
      <c r="M1655" s="46"/>
      <c r="AA1655" s="36"/>
      <c r="AB1655" s="36"/>
      <c r="AC1655" s="36"/>
      <c r="AD1655" s="36"/>
    </row>
    <row r="1656" spans="12:30" ht="12.75">
      <c r="L1656" s="46"/>
      <c r="M1656" s="46"/>
      <c r="AA1656" s="36"/>
      <c r="AB1656" s="36"/>
      <c r="AC1656" s="36"/>
      <c r="AD1656" s="36"/>
    </row>
    <row r="1657" spans="12:30" ht="12.75">
      <c r="L1657" s="46"/>
      <c r="M1657" s="46"/>
      <c r="AA1657" s="36"/>
      <c r="AB1657" s="36"/>
      <c r="AC1657" s="36"/>
      <c r="AD1657" s="36"/>
    </row>
    <row r="1658" spans="12:30" ht="12.75">
      <c r="L1658" s="46"/>
      <c r="M1658" s="46"/>
      <c r="AA1658" s="36"/>
      <c r="AB1658" s="36"/>
      <c r="AC1658" s="36"/>
      <c r="AD1658" s="36"/>
    </row>
    <row r="1659" spans="12:30" ht="12.75">
      <c r="L1659" s="46"/>
      <c r="M1659" s="46"/>
      <c r="AA1659" s="36"/>
      <c r="AB1659" s="36"/>
      <c r="AC1659" s="36"/>
      <c r="AD1659" s="36"/>
    </row>
    <row r="1660" spans="12:30" ht="12.75">
      <c r="L1660" s="46"/>
      <c r="M1660" s="46"/>
      <c r="AA1660" s="36"/>
      <c r="AB1660" s="36"/>
      <c r="AC1660" s="36"/>
      <c r="AD1660" s="36"/>
    </row>
    <row r="1661" spans="12:30" ht="12.75">
      <c r="L1661" s="46"/>
      <c r="M1661" s="46"/>
      <c r="AA1661" s="36"/>
      <c r="AB1661" s="36"/>
      <c r="AC1661" s="36"/>
      <c r="AD1661" s="36"/>
    </row>
    <row r="1662" spans="12:30" ht="12.75">
      <c r="L1662" s="46"/>
      <c r="M1662" s="46"/>
      <c r="AA1662" s="36"/>
      <c r="AB1662" s="36"/>
      <c r="AC1662" s="36"/>
      <c r="AD1662" s="36"/>
    </row>
    <row r="1663" spans="12:30" ht="12.75">
      <c r="L1663" s="46"/>
      <c r="M1663" s="46"/>
      <c r="AA1663" s="36"/>
      <c r="AB1663" s="36"/>
      <c r="AC1663" s="36"/>
      <c r="AD1663" s="36"/>
    </row>
    <row r="1664" spans="12:30" ht="12.75">
      <c r="L1664" s="46"/>
      <c r="M1664" s="46"/>
      <c r="AA1664" s="36"/>
      <c r="AB1664" s="36"/>
      <c r="AC1664" s="36"/>
      <c r="AD1664" s="36"/>
    </row>
    <row r="1665" spans="12:30" ht="12.75">
      <c r="L1665" s="46"/>
      <c r="M1665" s="46"/>
      <c r="AA1665" s="36"/>
      <c r="AB1665" s="36"/>
      <c r="AC1665" s="36"/>
      <c r="AD1665" s="36"/>
    </row>
    <row r="1666" spans="12:30" ht="12.75">
      <c r="L1666" s="46"/>
      <c r="M1666" s="46"/>
      <c r="AA1666" s="36"/>
      <c r="AB1666" s="36"/>
      <c r="AC1666" s="36"/>
      <c r="AD1666" s="36"/>
    </row>
    <row r="1667" spans="12:30" ht="12.75">
      <c r="L1667" s="46"/>
      <c r="M1667" s="46"/>
      <c r="AA1667" s="36"/>
      <c r="AB1667" s="36"/>
      <c r="AC1667" s="36"/>
      <c r="AD1667" s="36"/>
    </row>
    <row r="1668" spans="12:30" ht="12.75">
      <c r="L1668" s="46"/>
      <c r="M1668" s="46"/>
      <c r="AA1668" s="36"/>
      <c r="AB1668" s="36"/>
      <c r="AC1668" s="36"/>
      <c r="AD1668" s="36"/>
    </row>
    <row r="1669" spans="12:30" ht="12.75">
      <c r="L1669" s="46"/>
      <c r="M1669" s="46"/>
      <c r="AA1669" s="36"/>
      <c r="AB1669" s="36"/>
      <c r="AC1669" s="36"/>
      <c r="AD1669" s="36"/>
    </row>
    <row r="1670" spans="12:30" ht="12.75">
      <c r="L1670" s="46"/>
      <c r="M1670" s="46"/>
      <c r="AA1670" s="36"/>
      <c r="AB1670" s="36"/>
      <c r="AC1670" s="36"/>
      <c r="AD1670" s="36"/>
    </row>
    <row r="1671" spans="12:30" ht="12.75">
      <c r="L1671" s="46"/>
      <c r="M1671" s="46"/>
      <c r="AA1671" s="36"/>
      <c r="AB1671" s="36"/>
      <c r="AC1671" s="36"/>
      <c r="AD1671" s="36"/>
    </row>
    <row r="1672" spans="12:30" ht="12.75">
      <c r="L1672" s="46"/>
      <c r="M1672" s="46"/>
      <c r="AA1672" s="36"/>
      <c r="AB1672" s="36"/>
      <c r="AC1672" s="36"/>
      <c r="AD1672" s="36"/>
    </row>
    <row r="1673" spans="12:30" ht="12.75">
      <c r="L1673" s="46"/>
      <c r="M1673" s="46"/>
      <c r="AA1673" s="36"/>
      <c r="AB1673" s="36"/>
      <c r="AC1673" s="36"/>
      <c r="AD1673" s="36"/>
    </row>
    <row r="1674" spans="12:30" ht="12.75">
      <c r="L1674" s="46"/>
      <c r="M1674" s="46"/>
      <c r="AA1674" s="36"/>
      <c r="AB1674" s="36"/>
      <c r="AC1674" s="36"/>
      <c r="AD1674" s="36"/>
    </row>
    <row r="1675" spans="12:30" ht="12.75">
      <c r="L1675" s="46"/>
      <c r="M1675" s="46"/>
      <c r="AA1675" s="36"/>
      <c r="AB1675" s="36"/>
      <c r="AC1675" s="36"/>
      <c r="AD1675" s="36"/>
    </row>
    <row r="1676" spans="12:30" ht="12.75">
      <c r="L1676" s="46"/>
      <c r="M1676" s="46"/>
      <c r="AA1676" s="36"/>
      <c r="AB1676" s="36"/>
      <c r="AC1676" s="36"/>
      <c r="AD1676" s="36"/>
    </row>
    <row r="1677" spans="12:30" ht="12.75">
      <c r="L1677" s="46"/>
      <c r="M1677" s="46"/>
      <c r="AA1677" s="36"/>
      <c r="AB1677" s="36"/>
      <c r="AC1677" s="36"/>
      <c r="AD1677" s="36"/>
    </row>
    <row r="1678" spans="12:30" ht="12.75">
      <c r="L1678" s="46"/>
      <c r="M1678" s="46"/>
      <c r="AA1678" s="36"/>
      <c r="AB1678" s="36"/>
      <c r="AC1678" s="36"/>
      <c r="AD1678" s="36"/>
    </row>
    <row r="1679" spans="12:30" ht="12.75">
      <c r="L1679" s="46"/>
      <c r="M1679" s="46"/>
      <c r="AA1679" s="36"/>
      <c r="AB1679" s="36"/>
      <c r="AC1679" s="36"/>
      <c r="AD1679" s="36"/>
    </row>
    <row r="1680" spans="12:30" ht="12.75">
      <c r="L1680" s="46"/>
      <c r="M1680" s="46"/>
      <c r="AA1680" s="36"/>
      <c r="AB1680" s="36"/>
      <c r="AC1680" s="36"/>
      <c r="AD1680" s="36"/>
    </row>
    <row r="1681" spans="12:30" ht="12.75">
      <c r="L1681" s="46"/>
      <c r="M1681" s="46"/>
      <c r="AA1681" s="36"/>
      <c r="AB1681" s="36"/>
      <c r="AC1681" s="36"/>
      <c r="AD1681" s="36"/>
    </row>
    <row r="1682" spans="12:30" ht="12.75">
      <c r="L1682" s="46"/>
      <c r="M1682" s="46"/>
      <c r="AA1682" s="36"/>
      <c r="AB1682" s="36"/>
      <c r="AC1682" s="36"/>
      <c r="AD1682" s="36"/>
    </row>
    <row r="1683" spans="12:30" ht="12.75">
      <c r="L1683" s="46"/>
      <c r="M1683" s="46"/>
      <c r="AA1683" s="36"/>
      <c r="AB1683" s="36"/>
      <c r="AC1683" s="36"/>
      <c r="AD1683" s="36"/>
    </row>
    <row r="1684" spans="12:30" ht="12.75">
      <c r="L1684" s="46"/>
      <c r="M1684" s="46"/>
      <c r="AA1684" s="36"/>
      <c r="AB1684" s="36"/>
      <c r="AC1684" s="36"/>
      <c r="AD1684" s="36"/>
    </row>
    <row r="1685" spans="12:30" ht="12.75">
      <c r="L1685" s="46"/>
      <c r="M1685" s="46"/>
      <c r="AA1685" s="36"/>
      <c r="AB1685" s="36"/>
      <c r="AC1685" s="36"/>
      <c r="AD1685" s="36"/>
    </row>
    <row r="1686" spans="12:30" ht="12.75">
      <c r="L1686" s="46"/>
      <c r="M1686" s="46"/>
      <c r="AA1686" s="36"/>
      <c r="AB1686" s="36"/>
      <c r="AC1686" s="36"/>
      <c r="AD1686" s="36"/>
    </row>
    <row r="1687" spans="12:30" ht="12.75">
      <c r="L1687" s="46"/>
      <c r="M1687" s="46"/>
      <c r="AA1687" s="36"/>
      <c r="AB1687" s="36"/>
      <c r="AC1687" s="36"/>
      <c r="AD1687" s="36"/>
    </row>
    <row r="1688" spans="12:30" ht="12.75">
      <c r="L1688" s="46"/>
      <c r="M1688" s="46"/>
      <c r="AA1688" s="36"/>
      <c r="AB1688" s="36"/>
      <c r="AC1688" s="36"/>
      <c r="AD1688" s="36"/>
    </row>
    <row r="1689" spans="12:30" ht="12.75">
      <c r="L1689" s="46"/>
      <c r="M1689" s="46"/>
      <c r="AA1689" s="36"/>
      <c r="AB1689" s="36"/>
      <c r="AC1689" s="36"/>
      <c r="AD1689" s="36"/>
    </row>
    <row r="1690" spans="12:30" ht="12.75">
      <c r="L1690" s="46"/>
      <c r="M1690" s="46"/>
      <c r="AA1690" s="36"/>
      <c r="AB1690" s="36"/>
      <c r="AC1690" s="36"/>
      <c r="AD1690" s="36"/>
    </row>
    <row r="1691" spans="12:30" ht="12.75">
      <c r="L1691" s="46"/>
      <c r="M1691" s="46"/>
      <c r="AA1691" s="36"/>
      <c r="AB1691" s="36"/>
      <c r="AC1691" s="36"/>
      <c r="AD1691" s="36"/>
    </row>
    <row r="1692" spans="12:30" ht="12.75">
      <c r="L1692" s="46"/>
      <c r="M1692" s="46"/>
      <c r="AA1692" s="36"/>
      <c r="AB1692" s="36"/>
      <c r="AC1692" s="36"/>
      <c r="AD1692" s="36"/>
    </row>
    <row r="1693" spans="12:30" ht="12.75">
      <c r="L1693" s="46"/>
      <c r="M1693" s="46"/>
      <c r="AA1693" s="36"/>
      <c r="AB1693" s="36"/>
      <c r="AC1693" s="36"/>
      <c r="AD1693" s="36"/>
    </row>
    <row r="1694" spans="12:30" ht="12.75">
      <c r="L1694" s="46"/>
      <c r="M1694" s="46"/>
      <c r="AA1694" s="36"/>
      <c r="AB1694" s="36"/>
      <c r="AC1694" s="36"/>
      <c r="AD1694" s="36"/>
    </row>
    <row r="1695" spans="12:30" ht="12.75">
      <c r="L1695" s="46"/>
      <c r="M1695" s="46"/>
      <c r="AA1695" s="36"/>
      <c r="AB1695" s="36"/>
      <c r="AC1695" s="36"/>
      <c r="AD1695" s="36"/>
    </row>
    <row r="1696" spans="12:30" ht="12.75">
      <c r="L1696" s="46"/>
      <c r="M1696" s="46"/>
      <c r="AA1696" s="36"/>
      <c r="AB1696" s="36"/>
      <c r="AC1696" s="36"/>
      <c r="AD1696" s="36"/>
    </row>
    <row r="1697" spans="12:30" ht="12.75">
      <c r="L1697" s="46"/>
      <c r="M1697" s="46"/>
      <c r="AA1697" s="36"/>
      <c r="AB1697" s="36"/>
      <c r="AC1697" s="36"/>
      <c r="AD1697" s="36"/>
    </row>
    <row r="1698" spans="12:30" ht="12.75">
      <c r="L1698" s="46"/>
      <c r="M1698" s="46"/>
      <c r="AA1698" s="36"/>
      <c r="AB1698" s="36"/>
      <c r="AC1698" s="36"/>
      <c r="AD1698" s="36"/>
    </row>
    <row r="1699" spans="12:30" ht="12.75">
      <c r="L1699" s="46"/>
      <c r="M1699" s="46"/>
      <c r="AA1699" s="36"/>
      <c r="AB1699" s="36"/>
      <c r="AC1699" s="36"/>
      <c r="AD1699" s="36"/>
    </row>
    <row r="1700" spans="12:30" ht="12.75">
      <c r="L1700" s="46"/>
      <c r="M1700" s="46"/>
      <c r="AA1700" s="36"/>
      <c r="AB1700" s="36"/>
      <c r="AC1700" s="36"/>
      <c r="AD1700" s="36"/>
    </row>
    <row r="1701" spans="12:30" ht="12.75">
      <c r="L1701" s="46"/>
      <c r="M1701" s="46"/>
      <c r="AA1701" s="36"/>
      <c r="AB1701" s="36"/>
      <c r="AC1701" s="36"/>
      <c r="AD1701" s="36"/>
    </row>
    <row r="1702" spans="12:30" ht="12.75">
      <c r="L1702" s="46"/>
      <c r="M1702" s="46"/>
      <c r="AA1702" s="36"/>
      <c r="AB1702" s="36"/>
      <c r="AC1702" s="36"/>
      <c r="AD1702" s="36"/>
    </row>
    <row r="1703" spans="12:30" ht="12.75">
      <c r="L1703" s="46"/>
      <c r="M1703" s="46"/>
      <c r="AA1703" s="36"/>
      <c r="AB1703" s="36"/>
      <c r="AC1703" s="36"/>
      <c r="AD1703" s="36"/>
    </row>
    <row r="1704" spans="12:30" ht="12.75">
      <c r="L1704" s="46"/>
      <c r="M1704" s="46"/>
      <c r="AA1704" s="36"/>
      <c r="AB1704" s="36"/>
      <c r="AC1704" s="36"/>
      <c r="AD1704" s="36"/>
    </row>
    <row r="1705" spans="12:30" ht="12.75">
      <c r="L1705" s="46"/>
      <c r="M1705" s="46"/>
      <c r="AA1705" s="36"/>
      <c r="AB1705" s="36"/>
      <c r="AC1705" s="36"/>
      <c r="AD1705" s="36"/>
    </row>
    <row r="1706" spans="12:30" ht="12.75">
      <c r="L1706" s="46"/>
      <c r="M1706" s="46"/>
      <c r="AA1706" s="36"/>
      <c r="AB1706" s="36"/>
      <c r="AC1706" s="36"/>
      <c r="AD1706" s="36"/>
    </row>
    <row r="1707" spans="12:30" ht="12.75">
      <c r="L1707" s="46"/>
      <c r="M1707" s="46"/>
      <c r="AA1707" s="36"/>
      <c r="AB1707" s="36"/>
      <c r="AC1707" s="36"/>
      <c r="AD1707" s="36"/>
    </row>
    <row r="1708" spans="12:30" ht="12.75">
      <c r="L1708" s="46"/>
      <c r="M1708" s="46"/>
      <c r="AA1708" s="36"/>
      <c r="AB1708" s="36"/>
      <c r="AC1708" s="36"/>
      <c r="AD1708" s="36"/>
    </row>
    <row r="1709" spans="12:30" ht="12.75">
      <c r="L1709" s="46"/>
      <c r="M1709" s="46"/>
      <c r="AA1709" s="36"/>
      <c r="AB1709" s="36"/>
      <c r="AC1709" s="36"/>
      <c r="AD1709" s="36"/>
    </row>
    <row r="1710" spans="12:30" ht="12.75">
      <c r="L1710" s="46"/>
      <c r="M1710" s="46"/>
      <c r="AA1710" s="36"/>
      <c r="AB1710" s="36"/>
      <c r="AC1710" s="36"/>
      <c r="AD1710" s="36"/>
    </row>
    <row r="1711" spans="12:30" ht="12.75">
      <c r="L1711" s="46"/>
      <c r="M1711" s="46"/>
      <c r="AA1711" s="36"/>
      <c r="AB1711" s="36"/>
      <c r="AC1711" s="36"/>
      <c r="AD1711" s="36"/>
    </row>
    <row r="1712" spans="12:30" ht="12.75">
      <c r="L1712" s="46"/>
      <c r="M1712" s="46"/>
      <c r="AA1712" s="36"/>
      <c r="AB1712" s="36"/>
      <c r="AC1712" s="36"/>
      <c r="AD1712" s="36"/>
    </row>
    <row r="1713" spans="12:30" ht="12.75">
      <c r="L1713" s="46"/>
      <c r="M1713" s="46"/>
      <c r="AA1713" s="36"/>
      <c r="AB1713" s="36"/>
      <c r="AC1713" s="36"/>
      <c r="AD1713" s="36"/>
    </row>
    <row r="1714" spans="12:30" ht="12.75">
      <c r="L1714" s="46"/>
      <c r="M1714" s="46"/>
      <c r="AA1714" s="36"/>
      <c r="AB1714" s="36"/>
      <c r="AC1714" s="36"/>
      <c r="AD1714" s="36"/>
    </row>
    <row r="1715" spans="12:30" ht="12.75">
      <c r="L1715" s="46"/>
      <c r="M1715" s="46"/>
      <c r="AA1715" s="36"/>
      <c r="AB1715" s="36"/>
      <c r="AC1715" s="36"/>
      <c r="AD1715" s="36"/>
    </row>
    <row r="1716" spans="12:30" ht="12.75">
      <c r="L1716" s="46"/>
      <c r="M1716" s="46"/>
      <c r="AA1716" s="36"/>
      <c r="AB1716" s="36"/>
      <c r="AC1716" s="36"/>
      <c r="AD1716" s="36"/>
    </row>
    <row r="1717" spans="12:30" ht="12.75">
      <c r="L1717" s="46"/>
      <c r="M1717" s="46"/>
      <c r="AA1717" s="36"/>
      <c r="AB1717" s="36"/>
      <c r="AC1717" s="36"/>
      <c r="AD1717" s="36"/>
    </row>
    <row r="1718" spans="12:30" ht="12.75">
      <c r="L1718" s="46"/>
      <c r="M1718" s="46"/>
      <c r="AA1718" s="36"/>
      <c r="AB1718" s="36"/>
      <c r="AC1718" s="36"/>
      <c r="AD1718" s="36"/>
    </row>
    <row r="1719" spans="12:30" ht="12.75">
      <c r="L1719" s="46"/>
      <c r="M1719" s="46"/>
      <c r="AA1719" s="36"/>
      <c r="AB1719" s="36"/>
      <c r="AC1719" s="36"/>
      <c r="AD1719" s="36"/>
    </row>
    <row r="1720" spans="12:30" ht="12.75">
      <c r="L1720" s="46"/>
      <c r="M1720" s="46"/>
      <c r="AA1720" s="36"/>
      <c r="AB1720" s="36"/>
      <c r="AC1720" s="36"/>
      <c r="AD1720" s="36"/>
    </row>
    <row r="1721" spans="12:30" ht="12.75">
      <c r="L1721" s="46"/>
      <c r="M1721" s="46"/>
      <c r="AA1721" s="36"/>
      <c r="AB1721" s="36"/>
      <c r="AC1721" s="36"/>
      <c r="AD1721" s="36"/>
    </row>
    <row r="1722" spans="12:30" ht="12.75">
      <c r="L1722" s="46"/>
      <c r="M1722" s="46"/>
      <c r="AA1722" s="36"/>
      <c r="AB1722" s="36"/>
      <c r="AC1722" s="36"/>
      <c r="AD1722" s="36"/>
    </row>
    <row r="1723" spans="12:30" ht="12.75">
      <c r="L1723" s="46"/>
      <c r="M1723" s="46"/>
      <c r="AA1723" s="36"/>
      <c r="AB1723" s="36"/>
      <c r="AC1723" s="36"/>
      <c r="AD1723" s="36"/>
    </row>
    <row r="1724" spans="12:30" ht="12.75">
      <c r="L1724" s="46"/>
      <c r="M1724" s="46"/>
      <c r="AA1724" s="36"/>
      <c r="AB1724" s="36"/>
      <c r="AC1724" s="36"/>
      <c r="AD1724" s="36"/>
    </row>
    <row r="1725" spans="12:30" ht="12.75">
      <c r="L1725" s="46"/>
      <c r="M1725" s="46"/>
      <c r="AA1725" s="36"/>
      <c r="AB1725" s="36"/>
      <c r="AC1725" s="36"/>
      <c r="AD1725" s="36"/>
    </row>
    <row r="1726" spans="12:30" ht="12.75">
      <c r="L1726" s="46"/>
      <c r="M1726" s="46"/>
      <c r="AA1726" s="36"/>
      <c r="AB1726" s="36"/>
      <c r="AC1726" s="36"/>
      <c r="AD1726" s="36"/>
    </row>
    <row r="1727" spans="12:30" ht="12.75">
      <c r="L1727" s="46"/>
      <c r="M1727" s="46"/>
      <c r="AA1727" s="36"/>
      <c r="AB1727" s="36"/>
      <c r="AC1727" s="36"/>
      <c r="AD1727" s="36"/>
    </row>
    <row r="1728" spans="12:30" ht="12.75">
      <c r="L1728" s="46"/>
      <c r="M1728" s="46"/>
      <c r="AA1728" s="36"/>
      <c r="AB1728" s="36"/>
      <c r="AC1728" s="36"/>
      <c r="AD1728" s="36"/>
    </row>
    <row r="1729" spans="12:30" ht="12.75">
      <c r="L1729" s="46"/>
      <c r="M1729" s="46"/>
      <c r="AA1729" s="36"/>
      <c r="AB1729" s="36"/>
      <c r="AC1729" s="36"/>
      <c r="AD1729" s="36"/>
    </row>
    <row r="1730" spans="12:30" ht="12.75">
      <c r="L1730" s="46"/>
      <c r="M1730" s="46"/>
      <c r="AA1730" s="36"/>
      <c r="AB1730" s="36"/>
      <c r="AC1730" s="36"/>
      <c r="AD1730" s="36"/>
    </row>
    <row r="1731" spans="12:30" ht="12.75">
      <c r="L1731" s="46"/>
      <c r="M1731" s="46"/>
      <c r="AA1731" s="36"/>
      <c r="AB1731" s="36"/>
      <c r="AC1731" s="36"/>
      <c r="AD1731" s="36"/>
    </row>
    <row r="1732" spans="12:30" ht="12.75">
      <c r="L1732" s="46"/>
      <c r="M1732" s="46"/>
      <c r="AA1732" s="36"/>
      <c r="AB1732" s="36"/>
      <c r="AC1732" s="36"/>
      <c r="AD1732" s="36"/>
    </row>
    <row r="1733" spans="12:30" ht="12.75">
      <c r="L1733" s="46"/>
      <c r="M1733" s="46"/>
      <c r="AA1733" s="36"/>
      <c r="AB1733" s="36"/>
      <c r="AC1733" s="36"/>
      <c r="AD1733" s="36"/>
    </row>
    <row r="1734" spans="12:30" ht="12.75">
      <c r="L1734" s="46"/>
      <c r="M1734" s="46"/>
      <c r="AA1734" s="36"/>
      <c r="AB1734" s="36"/>
      <c r="AC1734" s="36"/>
      <c r="AD1734" s="36"/>
    </row>
    <row r="1735" spans="12:30" ht="12.75">
      <c r="L1735" s="46"/>
      <c r="M1735" s="46"/>
      <c r="AA1735" s="36"/>
      <c r="AB1735" s="36"/>
      <c r="AC1735" s="36"/>
      <c r="AD1735" s="36"/>
    </row>
    <row r="1736" spans="12:30" ht="12.75">
      <c r="L1736" s="46"/>
      <c r="M1736" s="46"/>
      <c r="AA1736" s="36"/>
      <c r="AB1736" s="36"/>
      <c r="AC1736" s="36"/>
      <c r="AD1736" s="36"/>
    </row>
    <row r="1737" spans="12:30" ht="12.75">
      <c r="L1737" s="46"/>
      <c r="M1737" s="46"/>
      <c r="AA1737" s="36"/>
      <c r="AB1737" s="36"/>
      <c r="AC1737" s="36"/>
      <c r="AD1737" s="36"/>
    </row>
    <row r="1738" spans="12:30" ht="12.75">
      <c r="L1738" s="46"/>
      <c r="M1738" s="46"/>
      <c r="AA1738" s="36"/>
      <c r="AB1738" s="36"/>
      <c r="AC1738" s="36"/>
      <c r="AD1738" s="36"/>
    </row>
    <row r="1739" spans="12:30" ht="12.75">
      <c r="L1739" s="46"/>
      <c r="M1739" s="46"/>
      <c r="AA1739" s="36"/>
      <c r="AB1739" s="36"/>
      <c r="AC1739" s="36"/>
      <c r="AD1739" s="36"/>
    </row>
    <row r="1740" spans="12:30" ht="12.75">
      <c r="L1740" s="46"/>
      <c r="M1740" s="46"/>
      <c r="AA1740" s="36"/>
      <c r="AB1740" s="36"/>
      <c r="AC1740" s="36"/>
      <c r="AD1740" s="36"/>
    </row>
    <row r="1741" spans="12:30" ht="12.75">
      <c r="L1741" s="46"/>
      <c r="M1741" s="46"/>
      <c r="AA1741" s="36"/>
      <c r="AB1741" s="36"/>
      <c r="AC1741" s="36"/>
      <c r="AD1741" s="36"/>
    </row>
    <row r="1742" spans="12:30" ht="12.75">
      <c r="L1742" s="46"/>
      <c r="M1742" s="46"/>
      <c r="AA1742" s="36"/>
      <c r="AB1742" s="36"/>
      <c r="AC1742" s="36"/>
      <c r="AD1742" s="36"/>
    </row>
    <row r="1743" spans="12:30" ht="12.75">
      <c r="L1743" s="46"/>
      <c r="M1743" s="46"/>
      <c r="AA1743" s="36"/>
      <c r="AB1743" s="36"/>
      <c r="AC1743" s="36"/>
      <c r="AD1743" s="36"/>
    </row>
    <row r="1744" spans="12:30" ht="12.75">
      <c r="L1744" s="46"/>
      <c r="M1744" s="46"/>
      <c r="AA1744" s="36"/>
      <c r="AB1744" s="36"/>
      <c r="AC1744" s="36"/>
      <c r="AD1744" s="36"/>
    </row>
    <row r="1745" spans="12:30" ht="12.75">
      <c r="L1745" s="46"/>
      <c r="M1745" s="46"/>
      <c r="AA1745" s="36"/>
      <c r="AB1745" s="36"/>
      <c r="AC1745" s="36"/>
      <c r="AD1745" s="36"/>
    </row>
    <row r="1746" spans="12:30" ht="12.75">
      <c r="L1746" s="46"/>
      <c r="M1746" s="46"/>
      <c r="AA1746" s="36"/>
      <c r="AB1746" s="36"/>
      <c r="AC1746" s="36"/>
      <c r="AD1746" s="36"/>
    </row>
    <row r="1747" spans="12:30" ht="12.75">
      <c r="L1747" s="46"/>
      <c r="M1747" s="46"/>
      <c r="AA1747" s="36"/>
      <c r="AB1747" s="36"/>
      <c r="AC1747" s="36"/>
      <c r="AD1747" s="36"/>
    </row>
    <row r="1748" spans="12:30" ht="12.75">
      <c r="L1748" s="46"/>
      <c r="M1748" s="46"/>
      <c r="AA1748" s="36"/>
      <c r="AB1748" s="36"/>
      <c r="AC1748" s="36"/>
      <c r="AD1748" s="36"/>
    </row>
    <row r="1749" spans="12:30" ht="12.75">
      <c r="L1749" s="46"/>
      <c r="M1749" s="46"/>
      <c r="AA1749" s="36"/>
      <c r="AB1749" s="36"/>
      <c r="AC1749" s="36"/>
      <c r="AD1749" s="36"/>
    </row>
    <row r="1750" spans="12:30" ht="12.75">
      <c r="L1750" s="46"/>
      <c r="M1750" s="46"/>
      <c r="AA1750" s="36"/>
      <c r="AB1750" s="36"/>
      <c r="AC1750" s="36"/>
      <c r="AD1750" s="36"/>
    </row>
    <row r="1751" spans="12:30" ht="12.75">
      <c r="L1751" s="46"/>
      <c r="M1751" s="46"/>
      <c r="AA1751" s="36"/>
      <c r="AB1751" s="36"/>
      <c r="AC1751" s="36"/>
      <c r="AD1751" s="36"/>
    </row>
    <row r="1752" spans="12:30" ht="12.75">
      <c r="L1752" s="46"/>
      <c r="M1752" s="46"/>
      <c r="AA1752" s="36"/>
      <c r="AB1752" s="36"/>
      <c r="AC1752" s="36"/>
      <c r="AD1752" s="36"/>
    </row>
    <row r="1753" spans="12:30" ht="12.75">
      <c r="L1753" s="46"/>
      <c r="M1753" s="46"/>
      <c r="AA1753" s="36"/>
      <c r="AB1753" s="36"/>
      <c r="AC1753" s="36"/>
      <c r="AD1753" s="36"/>
    </row>
    <row r="1754" spans="12:30" ht="12.75">
      <c r="L1754" s="46"/>
      <c r="M1754" s="46"/>
      <c r="AA1754" s="36"/>
      <c r="AB1754" s="36"/>
      <c r="AC1754" s="36"/>
      <c r="AD1754" s="36"/>
    </row>
    <row r="1755" spans="12:30" ht="12.75">
      <c r="L1755" s="46"/>
      <c r="M1755" s="46"/>
      <c r="AA1755" s="36"/>
      <c r="AB1755" s="36"/>
      <c r="AC1755" s="36"/>
      <c r="AD1755" s="36"/>
    </row>
    <row r="1756" spans="12:30" ht="12.75">
      <c r="L1756" s="46"/>
      <c r="M1756" s="46"/>
      <c r="AA1756" s="36"/>
      <c r="AB1756" s="36"/>
      <c r="AC1756" s="36"/>
      <c r="AD1756" s="36"/>
    </row>
    <row r="1757" spans="12:30" ht="12.75">
      <c r="L1757" s="46"/>
      <c r="M1757" s="46"/>
      <c r="AA1757" s="36"/>
      <c r="AB1757" s="36"/>
      <c r="AC1757" s="36"/>
      <c r="AD1757" s="36"/>
    </row>
    <row r="1758" spans="12:30" ht="12.75">
      <c r="L1758" s="46"/>
      <c r="M1758" s="46"/>
      <c r="AA1758" s="36"/>
      <c r="AB1758" s="36"/>
      <c r="AC1758" s="36"/>
      <c r="AD1758" s="36"/>
    </row>
    <row r="1759" spans="12:30" ht="12.75">
      <c r="L1759" s="46"/>
      <c r="M1759" s="46"/>
      <c r="AA1759" s="36"/>
      <c r="AB1759" s="36"/>
      <c r="AC1759" s="36"/>
      <c r="AD1759" s="36"/>
    </row>
    <row r="1760" spans="12:30" ht="12.75">
      <c r="L1760" s="46"/>
      <c r="M1760" s="46"/>
      <c r="AA1760" s="36"/>
      <c r="AB1760" s="36"/>
      <c r="AC1760" s="36"/>
      <c r="AD1760" s="36"/>
    </row>
    <row r="1761" spans="12:30" ht="12.75">
      <c r="L1761" s="46"/>
      <c r="M1761" s="46"/>
      <c r="AA1761" s="36"/>
      <c r="AB1761" s="36"/>
      <c r="AC1761" s="36"/>
      <c r="AD1761" s="36"/>
    </row>
    <row r="1762" spans="12:30" ht="12.75">
      <c r="L1762" s="46"/>
      <c r="M1762" s="46"/>
      <c r="AA1762" s="36"/>
      <c r="AB1762" s="36"/>
      <c r="AC1762" s="36"/>
      <c r="AD1762" s="36"/>
    </row>
    <row r="1763" spans="12:30" ht="12.75">
      <c r="L1763" s="46"/>
      <c r="M1763" s="46"/>
      <c r="AA1763" s="36"/>
      <c r="AB1763" s="36"/>
      <c r="AC1763" s="36"/>
      <c r="AD1763" s="36"/>
    </row>
    <row r="1764" spans="12:30" ht="12.75">
      <c r="L1764" s="46"/>
      <c r="M1764" s="46"/>
      <c r="AA1764" s="36"/>
      <c r="AB1764" s="36"/>
      <c r="AC1764" s="36"/>
      <c r="AD1764" s="36"/>
    </row>
    <row r="1765" spans="12:30" ht="12.75">
      <c r="L1765" s="46"/>
      <c r="M1765" s="46"/>
      <c r="AA1765" s="36"/>
      <c r="AB1765" s="36"/>
      <c r="AC1765" s="36"/>
      <c r="AD1765" s="36"/>
    </row>
    <row r="1766" spans="12:30" ht="12.75">
      <c r="L1766" s="46"/>
      <c r="M1766" s="46"/>
      <c r="AA1766" s="36"/>
      <c r="AB1766" s="36"/>
      <c r="AC1766" s="36"/>
      <c r="AD1766" s="36"/>
    </row>
    <row r="1767" spans="12:30" ht="12.75">
      <c r="L1767" s="46"/>
      <c r="M1767" s="46"/>
      <c r="AA1767" s="36"/>
      <c r="AB1767" s="36"/>
      <c r="AC1767" s="36"/>
      <c r="AD1767" s="36"/>
    </row>
    <row r="1768" spans="12:30" ht="12.75">
      <c r="L1768" s="46"/>
      <c r="M1768" s="46"/>
      <c r="AA1768" s="36"/>
      <c r="AB1768" s="36"/>
      <c r="AC1768" s="36"/>
      <c r="AD1768" s="36"/>
    </row>
    <row r="1769" spans="12:30" ht="12.75">
      <c r="L1769" s="46"/>
      <c r="M1769" s="46"/>
      <c r="AA1769" s="36"/>
      <c r="AB1769" s="36"/>
      <c r="AC1769" s="36"/>
      <c r="AD1769" s="36"/>
    </row>
    <row r="1770" spans="12:30" ht="12.75">
      <c r="L1770" s="46"/>
      <c r="M1770" s="46"/>
      <c r="AA1770" s="36"/>
      <c r="AB1770" s="36"/>
      <c r="AC1770" s="36"/>
      <c r="AD1770" s="36"/>
    </row>
    <row r="1771" spans="12:30" ht="12.75">
      <c r="L1771" s="46"/>
      <c r="M1771" s="46"/>
      <c r="AA1771" s="36"/>
      <c r="AB1771" s="36"/>
      <c r="AC1771" s="36"/>
      <c r="AD1771" s="36"/>
    </row>
    <row r="1772" spans="12:30" ht="12.75">
      <c r="L1772" s="46"/>
      <c r="M1772" s="46"/>
      <c r="AA1772" s="36"/>
      <c r="AB1772" s="36"/>
      <c r="AC1772" s="36"/>
      <c r="AD1772" s="36"/>
    </row>
    <row r="1773" spans="12:30" ht="12.75">
      <c r="L1773" s="46"/>
      <c r="M1773" s="46"/>
      <c r="AA1773" s="36"/>
      <c r="AB1773" s="36"/>
      <c r="AC1773" s="36"/>
      <c r="AD1773" s="36"/>
    </row>
    <row r="1774" spans="12:30" ht="12.75">
      <c r="L1774" s="46"/>
      <c r="M1774" s="46"/>
      <c r="AA1774" s="36"/>
      <c r="AB1774" s="36"/>
      <c r="AC1774" s="36"/>
      <c r="AD1774" s="36"/>
    </row>
    <row r="1775" spans="12:30" ht="12.75">
      <c r="L1775" s="46"/>
      <c r="M1775" s="46"/>
      <c r="AA1775" s="36"/>
      <c r="AB1775" s="36"/>
      <c r="AC1775" s="36"/>
      <c r="AD1775" s="36"/>
    </row>
    <row r="1776" spans="12:30" ht="12.75">
      <c r="L1776" s="46"/>
      <c r="M1776" s="46"/>
      <c r="AA1776" s="36"/>
      <c r="AB1776" s="36"/>
      <c r="AC1776" s="36"/>
      <c r="AD1776" s="36"/>
    </row>
    <row r="1777" spans="12:30" ht="12.75">
      <c r="L1777" s="46"/>
      <c r="M1777" s="46"/>
      <c r="AA1777" s="36"/>
      <c r="AB1777" s="36"/>
      <c r="AC1777" s="36"/>
      <c r="AD1777" s="36"/>
    </row>
    <row r="1778" spans="12:30" ht="12.75">
      <c r="L1778" s="46"/>
      <c r="M1778" s="46"/>
      <c r="AA1778" s="36"/>
      <c r="AB1778" s="36"/>
      <c r="AC1778" s="36"/>
      <c r="AD1778" s="36"/>
    </row>
    <row r="1779" spans="12:30" ht="12.75">
      <c r="L1779" s="46"/>
      <c r="M1779" s="46"/>
      <c r="AA1779" s="36"/>
      <c r="AB1779" s="36"/>
      <c r="AC1779" s="36"/>
      <c r="AD1779" s="36"/>
    </row>
    <row r="1780" spans="12:30" ht="12.75">
      <c r="L1780" s="46"/>
      <c r="M1780" s="46"/>
      <c r="AA1780" s="36"/>
      <c r="AB1780" s="36"/>
      <c r="AC1780" s="36"/>
      <c r="AD1780" s="36"/>
    </row>
    <row r="1781" spans="12:30" ht="12.75">
      <c r="L1781" s="46"/>
      <c r="M1781" s="46"/>
      <c r="AA1781" s="36"/>
      <c r="AB1781" s="36"/>
      <c r="AC1781" s="36"/>
      <c r="AD1781" s="36"/>
    </row>
    <row r="1782" spans="12:30" ht="12.75">
      <c r="L1782" s="46"/>
      <c r="M1782" s="46"/>
      <c r="AA1782" s="36"/>
      <c r="AB1782" s="36"/>
      <c r="AC1782" s="36"/>
      <c r="AD1782" s="36"/>
    </row>
    <row r="1783" spans="12:30" ht="12.75">
      <c r="L1783" s="46"/>
      <c r="M1783" s="46"/>
      <c r="AA1783" s="36"/>
      <c r="AB1783" s="36"/>
      <c r="AC1783" s="36"/>
      <c r="AD1783" s="36"/>
    </row>
    <row r="1784" spans="12:30" ht="12.75">
      <c r="L1784" s="46"/>
      <c r="M1784" s="46"/>
      <c r="AA1784" s="36"/>
      <c r="AB1784" s="36"/>
      <c r="AC1784" s="36"/>
      <c r="AD1784" s="36"/>
    </row>
    <row r="1785" spans="12:30" ht="12.75">
      <c r="L1785" s="46"/>
      <c r="M1785" s="46"/>
      <c r="AA1785" s="36"/>
      <c r="AB1785" s="36"/>
      <c r="AC1785" s="36"/>
      <c r="AD1785" s="36"/>
    </row>
    <row r="1786" spans="12:30" ht="12.75">
      <c r="L1786" s="46"/>
      <c r="M1786" s="46"/>
      <c r="AA1786" s="36"/>
      <c r="AB1786" s="36"/>
      <c r="AC1786" s="36"/>
      <c r="AD1786" s="36"/>
    </row>
    <row r="1787" spans="12:30" ht="12.75">
      <c r="L1787" s="46"/>
      <c r="M1787" s="46"/>
      <c r="AA1787" s="36"/>
      <c r="AB1787" s="36"/>
      <c r="AC1787" s="36"/>
      <c r="AD1787" s="36"/>
    </row>
    <row r="1788" spans="12:30" ht="12.75">
      <c r="L1788" s="46"/>
      <c r="M1788" s="46"/>
      <c r="AA1788" s="36"/>
      <c r="AB1788" s="36"/>
      <c r="AC1788" s="36"/>
      <c r="AD1788" s="36"/>
    </row>
    <row r="1789" spans="12:30" ht="12.75">
      <c r="L1789" s="46"/>
      <c r="M1789" s="46"/>
      <c r="AA1789" s="36"/>
      <c r="AB1789" s="36"/>
      <c r="AC1789" s="36"/>
      <c r="AD1789" s="36"/>
    </row>
    <row r="1790" spans="12:30" ht="12.75">
      <c r="L1790" s="46"/>
      <c r="M1790" s="46"/>
      <c r="AA1790" s="36"/>
      <c r="AB1790" s="36"/>
      <c r="AC1790" s="36"/>
      <c r="AD1790" s="36"/>
    </row>
    <row r="1791" spans="12:30" ht="12.75">
      <c r="L1791" s="46"/>
      <c r="M1791" s="46"/>
      <c r="AA1791" s="36"/>
      <c r="AB1791" s="36"/>
      <c r="AC1791" s="36"/>
      <c r="AD1791" s="36"/>
    </row>
    <row r="1792" spans="12:30" ht="12.75">
      <c r="L1792" s="46"/>
      <c r="M1792" s="46"/>
      <c r="AA1792" s="36"/>
      <c r="AB1792" s="36"/>
      <c r="AC1792" s="36"/>
      <c r="AD1792" s="36"/>
    </row>
    <row r="1793" spans="12:30" ht="12.75">
      <c r="L1793" s="46"/>
      <c r="M1793" s="46"/>
      <c r="AA1793" s="36"/>
      <c r="AB1793" s="36"/>
      <c r="AC1793" s="36"/>
      <c r="AD1793" s="36"/>
    </row>
    <row r="1794" spans="12:30" ht="12.75">
      <c r="L1794" s="46"/>
      <c r="M1794" s="46"/>
      <c r="AA1794" s="36"/>
      <c r="AB1794" s="36"/>
      <c r="AC1794" s="36"/>
      <c r="AD1794" s="36"/>
    </row>
    <row r="1795" spans="12:30" ht="12.75">
      <c r="L1795" s="46"/>
      <c r="M1795" s="46"/>
      <c r="AA1795" s="36"/>
      <c r="AB1795" s="36"/>
      <c r="AC1795" s="36"/>
      <c r="AD1795" s="36"/>
    </row>
    <row r="1796" spans="12:30" ht="12.75">
      <c r="L1796" s="46"/>
      <c r="M1796" s="46"/>
      <c r="AA1796" s="36"/>
      <c r="AB1796" s="36"/>
      <c r="AC1796" s="36"/>
      <c r="AD1796" s="36"/>
    </row>
    <row r="1797" spans="12:30" ht="12.75">
      <c r="L1797" s="46"/>
      <c r="M1797" s="46"/>
      <c r="AA1797" s="36"/>
      <c r="AB1797" s="36"/>
      <c r="AC1797" s="36"/>
      <c r="AD1797" s="36"/>
    </row>
    <row r="1798" spans="12:30" ht="12.75">
      <c r="L1798" s="46"/>
      <c r="M1798" s="46"/>
      <c r="AA1798" s="36"/>
      <c r="AB1798" s="36"/>
      <c r="AC1798" s="36"/>
      <c r="AD1798" s="36"/>
    </row>
    <row r="1799" spans="12:30" ht="12.75">
      <c r="L1799" s="46"/>
      <c r="M1799" s="46"/>
      <c r="AA1799" s="36"/>
      <c r="AB1799" s="36"/>
      <c r="AC1799" s="36"/>
      <c r="AD1799" s="36"/>
    </row>
    <row r="1800" spans="12:30" ht="12.75">
      <c r="L1800" s="46"/>
      <c r="M1800" s="46"/>
      <c r="AA1800" s="36"/>
      <c r="AB1800" s="36"/>
      <c r="AC1800" s="36"/>
      <c r="AD1800" s="36"/>
    </row>
    <row r="1801" spans="12:30" ht="12.75">
      <c r="L1801" s="46"/>
      <c r="M1801" s="46"/>
      <c r="AA1801" s="36"/>
      <c r="AB1801" s="36"/>
      <c r="AC1801" s="36"/>
      <c r="AD1801" s="36"/>
    </row>
    <row r="1802" spans="12:30" ht="12.75">
      <c r="L1802" s="46"/>
      <c r="M1802" s="46"/>
      <c r="AA1802" s="36"/>
      <c r="AB1802" s="36"/>
      <c r="AC1802" s="36"/>
      <c r="AD1802" s="36"/>
    </row>
    <row r="1803" spans="12:30" ht="12.75">
      <c r="L1803" s="46"/>
      <c r="M1803" s="46"/>
      <c r="AA1803" s="36"/>
      <c r="AB1803" s="36"/>
      <c r="AC1803" s="36"/>
      <c r="AD1803" s="36"/>
    </row>
    <row r="1804" spans="12:30" ht="12.75">
      <c r="L1804" s="46"/>
      <c r="M1804" s="46"/>
      <c r="AA1804" s="36"/>
      <c r="AB1804" s="36"/>
      <c r="AC1804" s="36"/>
      <c r="AD1804" s="36"/>
    </row>
    <row r="1805" spans="12:30" ht="12.75">
      <c r="L1805" s="46"/>
      <c r="M1805" s="46"/>
      <c r="AA1805" s="36"/>
      <c r="AB1805" s="36"/>
      <c r="AC1805" s="36"/>
      <c r="AD1805" s="36"/>
    </row>
    <row r="1806" spans="12:30" ht="12.75">
      <c r="L1806" s="46"/>
      <c r="M1806" s="46"/>
      <c r="AA1806" s="36"/>
      <c r="AB1806" s="36"/>
      <c r="AC1806" s="36"/>
      <c r="AD1806" s="36"/>
    </row>
    <row r="1807" spans="12:30" ht="12.75">
      <c r="L1807" s="46"/>
      <c r="M1807" s="46"/>
      <c r="AA1807" s="36"/>
      <c r="AB1807" s="36"/>
      <c r="AC1807" s="36"/>
      <c r="AD1807" s="36"/>
    </row>
    <row r="1808" spans="12:30" ht="12.75">
      <c r="L1808" s="46"/>
      <c r="M1808" s="46"/>
      <c r="AA1808" s="36"/>
      <c r="AB1808" s="36"/>
      <c r="AC1808" s="36"/>
      <c r="AD1808" s="36"/>
    </row>
    <row r="1809" spans="12:30" ht="12.75">
      <c r="L1809" s="46"/>
      <c r="M1809" s="46"/>
      <c r="AA1809" s="36"/>
      <c r="AB1809" s="36"/>
      <c r="AC1809" s="36"/>
      <c r="AD1809" s="36"/>
    </row>
    <row r="1810" spans="12:30" ht="12.75">
      <c r="L1810" s="46"/>
      <c r="M1810" s="46"/>
      <c r="AA1810" s="36"/>
      <c r="AB1810" s="36"/>
      <c r="AC1810" s="36"/>
      <c r="AD1810" s="36"/>
    </row>
    <row r="1811" spans="12:30" ht="12.75">
      <c r="L1811" s="46"/>
      <c r="M1811" s="46"/>
      <c r="AA1811" s="36"/>
      <c r="AB1811" s="36"/>
      <c r="AC1811" s="36"/>
      <c r="AD1811" s="36"/>
    </row>
    <row r="1812" spans="12:30" ht="12.75">
      <c r="L1812" s="46"/>
      <c r="M1812" s="46"/>
      <c r="AA1812" s="36"/>
      <c r="AB1812" s="36"/>
      <c r="AC1812" s="36"/>
      <c r="AD1812" s="36"/>
    </row>
    <row r="1813" spans="12:30" ht="12.75">
      <c r="L1813" s="46"/>
      <c r="M1813" s="46"/>
      <c r="AA1813" s="36"/>
      <c r="AB1813" s="36"/>
      <c r="AC1813" s="36"/>
      <c r="AD1813" s="36"/>
    </row>
    <row r="1814" spans="12:30" ht="12.75">
      <c r="L1814" s="46"/>
      <c r="M1814" s="46"/>
      <c r="AA1814" s="36"/>
      <c r="AB1814" s="36"/>
      <c r="AC1814" s="36"/>
      <c r="AD1814" s="36"/>
    </row>
    <row r="1815" spans="12:30" ht="12.75">
      <c r="L1815" s="46"/>
      <c r="M1815" s="46"/>
      <c r="AA1815" s="36"/>
      <c r="AB1815" s="36"/>
      <c r="AC1815" s="36"/>
      <c r="AD1815" s="36"/>
    </row>
    <row r="1816" spans="12:30" ht="12.75">
      <c r="L1816" s="46"/>
      <c r="M1816" s="46"/>
      <c r="AA1816" s="36"/>
      <c r="AB1816" s="36"/>
      <c r="AC1816" s="36"/>
      <c r="AD1816" s="36"/>
    </row>
    <row r="1817" spans="12:30" ht="12.75">
      <c r="L1817" s="46"/>
      <c r="M1817" s="46"/>
      <c r="AA1817" s="36"/>
      <c r="AB1817" s="36"/>
      <c r="AC1817" s="36"/>
      <c r="AD1817" s="36"/>
    </row>
    <row r="1818" spans="12:30" ht="12.75">
      <c r="L1818" s="46"/>
      <c r="M1818" s="46"/>
      <c r="AA1818" s="36"/>
      <c r="AB1818" s="36"/>
      <c r="AC1818" s="36"/>
      <c r="AD1818" s="36"/>
    </row>
    <row r="1819" spans="12:30" ht="12.75">
      <c r="L1819" s="46"/>
      <c r="M1819" s="46"/>
      <c r="AA1819" s="36"/>
      <c r="AB1819" s="36"/>
      <c r="AC1819" s="36"/>
      <c r="AD1819" s="36"/>
    </row>
    <row r="1820" spans="12:30" ht="12.75">
      <c r="L1820" s="46"/>
      <c r="M1820" s="46"/>
      <c r="AA1820" s="36"/>
      <c r="AB1820" s="36"/>
      <c r="AC1820" s="36"/>
      <c r="AD1820" s="36"/>
    </row>
    <row r="1821" spans="12:30" ht="12.75">
      <c r="L1821" s="46"/>
      <c r="M1821" s="46"/>
      <c r="AA1821" s="36"/>
      <c r="AB1821" s="36"/>
      <c r="AC1821" s="36"/>
      <c r="AD1821" s="36"/>
    </row>
    <row r="1822" spans="12:30" ht="12.75">
      <c r="L1822" s="46"/>
      <c r="M1822" s="46"/>
      <c r="AA1822" s="36"/>
      <c r="AB1822" s="36"/>
      <c r="AC1822" s="36"/>
      <c r="AD1822" s="36"/>
    </row>
    <row r="1823" spans="12:30" ht="12.75">
      <c r="L1823" s="46"/>
      <c r="M1823" s="46"/>
      <c r="AA1823" s="36"/>
      <c r="AB1823" s="36"/>
      <c r="AC1823" s="36"/>
      <c r="AD1823" s="36"/>
    </row>
    <row r="1824" spans="12:30" ht="12.75">
      <c r="L1824" s="46"/>
      <c r="M1824" s="46"/>
      <c r="AA1824" s="36"/>
      <c r="AB1824" s="36"/>
      <c r="AC1824" s="36"/>
      <c r="AD1824" s="36"/>
    </row>
    <row r="1825" spans="12:30" ht="12.75">
      <c r="L1825" s="46"/>
      <c r="M1825" s="46"/>
      <c r="AA1825" s="36"/>
      <c r="AB1825" s="36"/>
      <c r="AC1825" s="36"/>
      <c r="AD1825" s="36"/>
    </row>
    <row r="1826" spans="12:30" ht="12.75">
      <c r="L1826" s="46"/>
      <c r="M1826" s="46"/>
      <c r="AA1826" s="36"/>
      <c r="AB1826" s="36"/>
      <c r="AC1826" s="36"/>
      <c r="AD1826" s="36"/>
    </row>
    <row r="1827" spans="12:30" ht="12.75">
      <c r="L1827" s="46"/>
      <c r="M1827" s="46"/>
      <c r="AA1827" s="36"/>
      <c r="AB1827" s="36"/>
      <c r="AC1827" s="36"/>
      <c r="AD1827" s="36"/>
    </row>
    <row r="1828" spans="12:30" ht="12.75">
      <c r="L1828" s="46"/>
      <c r="M1828" s="46"/>
      <c r="AA1828" s="36"/>
      <c r="AB1828" s="36"/>
      <c r="AC1828" s="36"/>
      <c r="AD1828" s="36"/>
    </row>
    <row r="1829" spans="12:30" ht="12.75">
      <c r="L1829" s="46"/>
      <c r="M1829" s="46"/>
      <c r="AA1829" s="36"/>
      <c r="AB1829" s="36"/>
      <c r="AC1829" s="36"/>
      <c r="AD1829" s="36"/>
    </row>
    <row r="1830" spans="12:30" ht="12.75">
      <c r="L1830" s="46"/>
      <c r="M1830" s="46"/>
      <c r="AA1830" s="36"/>
      <c r="AB1830" s="36"/>
      <c r="AC1830" s="36"/>
      <c r="AD1830" s="36"/>
    </row>
    <row r="1831" spans="12:30" ht="12.75">
      <c r="L1831" s="46"/>
      <c r="M1831" s="46"/>
      <c r="AA1831" s="36"/>
      <c r="AB1831" s="36"/>
      <c r="AC1831" s="36"/>
      <c r="AD1831" s="36"/>
    </row>
    <row r="1832" spans="12:30" ht="12.75">
      <c r="L1832" s="46"/>
      <c r="M1832" s="46"/>
      <c r="AA1832" s="36"/>
      <c r="AB1832" s="36"/>
      <c r="AC1832" s="36"/>
      <c r="AD1832" s="36"/>
    </row>
    <row r="1833" spans="12:30" ht="12.75">
      <c r="L1833" s="46"/>
      <c r="M1833" s="46"/>
      <c r="AA1833" s="36"/>
      <c r="AB1833" s="36"/>
      <c r="AC1833" s="36"/>
      <c r="AD1833" s="36"/>
    </row>
    <row r="1834" spans="12:30" ht="12.75">
      <c r="L1834" s="46"/>
      <c r="M1834" s="46"/>
      <c r="AA1834" s="36"/>
      <c r="AB1834" s="36"/>
      <c r="AC1834" s="36"/>
      <c r="AD1834" s="36"/>
    </row>
    <row r="1835" spans="12:30" ht="12.75">
      <c r="L1835" s="46"/>
      <c r="M1835" s="46"/>
      <c r="AA1835" s="36"/>
      <c r="AB1835" s="36"/>
      <c r="AC1835" s="36"/>
      <c r="AD1835" s="36"/>
    </row>
    <row r="1836" spans="12:30" ht="12.75">
      <c r="L1836" s="46"/>
      <c r="M1836" s="46"/>
      <c r="AA1836" s="36"/>
      <c r="AB1836" s="36"/>
      <c r="AC1836" s="36"/>
      <c r="AD1836" s="36"/>
    </row>
    <row r="1837" spans="12:30" ht="12.75">
      <c r="L1837" s="46"/>
      <c r="M1837" s="46"/>
      <c r="AA1837" s="36"/>
      <c r="AB1837" s="36"/>
      <c r="AC1837" s="36"/>
      <c r="AD1837" s="36"/>
    </row>
    <row r="1838" spans="12:30" ht="12.75">
      <c r="L1838" s="46"/>
      <c r="M1838" s="46"/>
      <c r="AA1838" s="36"/>
      <c r="AB1838" s="36"/>
      <c r="AC1838" s="36"/>
      <c r="AD1838" s="36"/>
    </row>
    <row r="1839" spans="12:30" ht="12.75">
      <c r="L1839" s="46"/>
      <c r="M1839" s="46"/>
      <c r="AA1839" s="36"/>
      <c r="AB1839" s="36"/>
      <c r="AC1839" s="36"/>
      <c r="AD1839" s="36"/>
    </row>
    <row r="1840" spans="12:30" ht="12.75">
      <c r="L1840" s="46"/>
      <c r="M1840" s="46"/>
      <c r="AA1840" s="36"/>
      <c r="AB1840" s="36"/>
      <c r="AC1840" s="36"/>
      <c r="AD1840" s="36"/>
    </row>
    <row r="1841" spans="12:30" ht="12.75">
      <c r="L1841" s="46"/>
      <c r="M1841" s="46"/>
      <c r="AA1841" s="36"/>
      <c r="AB1841" s="36"/>
      <c r="AC1841" s="36"/>
      <c r="AD1841" s="36"/>
    </row>
    <row r="1842" spans="12:30" ht="12.75">
      <c r="L1842" s="46"/>
      <c r="M1842" s="46"/>
      <c r="AA1842" s="36"/>
      <c r="AB1842" s="36"/>
      <c r="AC1842" s="36"/>
      <c r="AD1842" s="36"/>
    </row>
    <row r="1843" spans="12:30" ht="12.75">
      <c r="L1843" s="46"/>
      <c r="M1843" s="46"/>
      <c r="AA1843" s="36"/>
      <c r="AB1843" s="36"/>
      <c r="AC1843" s="36"/>
      <c r="AD1843" s="36"/>
    </row>
    <row r="1844" spans="12:30" ht="12.75">
      <c r="L1844" s="46"/>
      <c r="M1844" s="46"/>
      <c r="AA1844" s="36"/>
      <c r="AB1844" s="36"/>
      <c r="AC1844" s="36"/>
      <c r="AD1844" s="36"/>
    </row>
    <row r="1845" spans="12:30" ht="12.75">
      <c r="L1845" s="46"/>
      <c r="M1845" s="46"/>
      <c r="AA1845" s="36"/>
      <c r="AB1845" s="36"/>
      <c r="AC1845" s="36"/>
      <c r="AD1845" s="36"/>
    </row>
    <row r="1846" spans="12:30" ht="12.75">
      <c r="L1846" s="46"/>
      <c r="M1846" s="46"/>
      <c r="AA1846" s="36"/>
      <c r="AB1846" s="36"/>
      <c r="AC1846" s="36"/>
      <c r="AD1846" s="36"/>
    </row>
    <row r="1847" spans="12:30" ht="12.75">
      <c r="L1847" s="46"/>
      <c r="M1847" s="46"/>
      <c r="AA1847" s="36"/>
      <c r="AB1847" s="36"/>
      <c r="AC1847" s="36"/>
      <c r="AD1847" s="36"/>
    </row>
    <row r="1848" spans="12:30" ht="12.75">
      <c r="L1848" s="46"/>
      <c r="M1848" s="46"/>
      <c r="AA1848" s="36"/>
      <c r="AB1848" s="36"/>
      <c r="AC1848" s="36"/>
      <c r="AD1848" s="36"/>
    </row>
    <row r="1849" spans="12:30" ht="12.75">
      <c r="L1849" s="46"/>
      <c r="M1849" s="46"/>
      <c r="AA1849" s="36"/>
      <c r="AB1849" s="36"/>
      <c r="AC1849" s="36"/>
      <c r="AD1849" s="36"/>
    </row>
    <row r="1850" spans="12:30" ht="12.75">
      <c r="L1850" s="46"/>
      <c r="M1850" s="46"/>
      <c r="AA1850" s="36"/>
      <c r="AB1850" s="36"/>
      <c r="AC1850" s="36"/>
      <c r="AD1850" s="36"/>
    </row>
    <row r="1851" spans="12:30" ht="12.75">
      <c r="L1851" s="46"/>
      <c r="M1851" s="46"/>
      <c r="AA1851" s="36"/>
      <c r="AB1851" s="36"/>
      <c r="AC1851" s="36"/>
      <c r="AD1851" s="36"/>
    </row>
    <row r="1852" spans="12:30" ht="12.75">
      <c r="L1852" s="46"/>
      <c r="M1852" s="46"/>
      <c r="AA1852" s="36"/>
      <c r="AB1852" s="36"/>
      <c r="AC1852" s="36"/>
      <c r="AD1852" s="36"/>
    </row>
    <row r="1853" spans="12:30" ht="12.75">
      <c r="L1853" s="46"/>
      <c r="M1853" s="46"/>
      <c r="AA1853" s="36"/>
      <c r="AB1853" s="36"/>
      <c r="AC1853" s="36"/>
      <c r="AD1853" s="36"/>
    </row>
    <row r="1854" spans="12:30" ht="12.75">
      <c r="L1854" s="46"/>
      <c r="M1854" s="46"/>
      <c r="AA1854" s="36"/>
      <c r="AB1854" s="36"/>
      <c r="AC1854" s="36"/>
      <c r="AD1854" s="36"/>
    </row>
    <row r="1855" spans="12:30" ht="12.75">
      <c r="L1855" s="46"/>
      <c r="M1855" s="46"/>
      <c r="AA1855" s="36"/>
      <c r="AB1855" s="36"/>
      <c r="AC1855" s="36"/>
      <c r="AD1855" s="36"/>
    </row>
    <row r="1856" spans="12:30" ht="12.75">
      <c r="L1856" s="46"/>
      <c r="M1856" s="46"/>
      <c r="AA1856" s="36"/>
      <c r="AB1856" s="36"/>
      <c r="AC1856" s="36"/>
      <c r="AD1856" s="36"/>
    </row>
    <row r="1857" spans="12:30" ht="12.75">
      <c r="L1857" s="46"/>
      <c r="M1857" s="46"/>
      <c r="AA1857" s="36"/>
      <c r="AB1857" s="36"/>
      <c r="AC1857" s="36"/>
      <c r="AD1857" s="36"/>
    </row>
    <row r="1858" spans="12:30" ht="12.75">
      <c r="L1858" s="46"/>
      <c r="M1858" s="46"/>
      <c r="AA1858" s="36"/>
      <c r="AB1858" s="36"/>
      <c r="AC1858" s="36"/>
      <c r="AD1858" s="36"/>
    </row>
    <row r="1859" spans="12:30" ht="12.75">
      <c r="L1859" s="46"/>
      <c r="M1859" s="46"/>
      <c r="AA1859" s="36"/>
      <c r="AB1859" s="36"/>
      <c r="AC1859" s="36"/>
      <c r="AD1859" s="36"/>
    </row>
    <row r="1860" spans="12:30" ht="12.75">
      <c r="L1860" s="46"/>
      <c r="M1860" s="46"/>
      <c r="AA1860" s="36"/>
      <c r="AB1860" s="36"/>
      <c r="AC1860" s="36"/>
      <c r="AD1860" s="36"/>
    </row>
    <row r="1861" spans="12:30" ht="12.75">
      <c r="L1861" s="46"/>
      <c r="M1861" s="46"/>
      <c r="AA1861" s="36"/>
      <c r="AB1861" s="36"/>
      <c r="AC1861" s="36"/>
      <c r="AD1861" s="36"/>
    </row>
    <row r="1862" spans="12:30" ht="12.75">
      <c r="L1862" s="46"/>
      <c r="M1862" s="46"/>
      <c r="AA1862" s="36"/>
      <c r="AB1862" s="36"/>
      <c r="AC1862" s="36"/>
      <c r="AD1862" s="36"/>
    </row>
    <row r="1863" spans="12:30" ht="12.75">
      <c r="L1863" s="46"/>
      <c r="M1863" s="46"/>
      <c r="AA1863" s="36"/>
      <c r="AB1863" s="36"/>
      <c r="AC1863" s="36"/>
      <c r="AD1863" s="36"/>
    </row>
    <row r="1864" spans="12:30" ht="12.75">
      <c r="L1864" s="46"/>
      <c r="M1864" s="46"/>
      <c r="AA1864" s="36"/>
      <c r="AB1864" s="36"/>
      <c r="AC1864" s="36"/>
      <c r="AD1864" s="36"/>
    </row>
    <row r="1865" spans="12:30" ht="12.75">
      <c r="L1865" s="46"/>
      <c r="M1865" s="46"/>
      <c r="AA1865" s="36"/>
      <c r="AB1865" s="36"/>
      <c r="AC1865" s="36"/>
      <c r="AD1865" s="36"/>
    </row>
    <row r="1866" spans="12:30" ht="12.75">
      <c r="L1866" s="46"/>
      <c r="M1866" s="46"/>
      <c r="AA1866" s="36"/>
      <c r="AB1866" s="36"/>
      <c r="AC1866" s="36"/>
      <c r="AD1866" s="36"/>
    </row>
    <row r="1867" spans="12:30" ht="12.75">
      <c r="L1867" s="46"/>
      <c r="M1867" s="46"/>
      <c r="AA1867" s="36"/>
      <c r="AB1867" s="36"/>
      <c r="AC1867" s="36"/>
      <c r="AD1867" s="36"/>
    </row>
    <row r="1868" spans="12:30" ht="12.75">
      <c r="L1868" s="46"/>
      <c r="M1868" s="46"/>
      <c r="AA1868" s="36"/>
      <c r="AB1868" s="36"/>
      <c r="AC1868" s="36"/>
      <c r="AD1868" s="36"/>
    </row>
    <row r="1869" spans="12:30" ht="12.75">
      <c r="L1869" s="46"/>
      <c r="M1869" s="46"/>
      <c r="AA1869" s="36"/>
      <c r="AB1869" s="36"/>
      <c r="AC1869" s="36"/>
      <c r="AD1869" s="36"/>
    </row>
    <row r="1870" spans="12:30" ht="12.75">
      <c r="L1870" s="46"/>
      <c r="M1870" s="46"/>
      <c r="AA1870" s="36"/>
      <c r="AB1870" s="36"/>
      <c r="AC1870" s="36"/>
      <c r="AD1870" s="36"/>
    </row>
    <row r="1871" spans="12:30" ht="12.75">
      <c r="L1871" s="46"/>
      <c r="M1871" s="46"/>
      <c r="AA1871" s="36"/>
      <c r="AB1871" s="36"/>
      <c r="AC1871" s="36"/>
      <c r="AD1871" s="36"/>
    </row>
    <row r="1872" spans="12:30" ht="12.75">
      <c r="L1872" s="46"/>
      <c r="M1872" s="46"/>
      <c r="AA1872" s="36"/>
      <c r="AB1872" s="36"/>
      <c r="AC1872" s="36"/>
      <c r="AD1872" s="36"/>
    </row>
    <row r="1873" spans="12:30" ht="12.75">
      <c r="L1873" s="46"/>
      <c r="M1873" s="46"/>
      <c r="AA1873" s="36"/>
      <c r="AB1873" s="36"/>
      <c r="AC1873" s="36"/>
      <c r="AD1873" s="36"/>
    </row>
    <row r="1874" spans="12:30" ht="12.75">
      <c r="L1874" s="46"/>
      <c r="M1874" s="46"/>
      <c r="AA1874" s="36"/>
      <c r="AB1874" s="36"/>
      <c r="AC1874" s="36"/>
      <c r="AD1874" s="36"/>
    </row>
    <row r="1875" spans="12:30" ht="12.75">
      <c r="L1875" s="46"/>
      <c r="M1875" s="46"/>
      <c r="AA1875" s="36"/>
      <c r="AB1875" s="36"/>
      <c r="AC1875" s="36"/>
      <c r="AD1875" s="36"/>
    </row>
    <row r="1876" spans="12:30" ht="12.75">
      <c r="L1876" s="46"/>
      <c r="M1876" s="46"/>
      <c r="AA1876" s="36"/>
      <c r="AB1876" s="36"/>
      <c r="AC1876" s="36"/>
      <c r="AD1876" s="36"/>
    </row>
    <row r="1877" spans="12:30" ht="12.75">
      <c r="L1877" s="46"/>
      <c r="M1877" s="46"/>
      <c r="AA1877" s="36"/>
      <c r="AB1877" s="36"/>
      <c r="AC1877" s="36"/>
      <c r="AD1877" s="36"/>
    </row>
    <row r="1878" spans="12:30" ht="12.75">
      <c r="L1878" s="46"/>
      <c r="M1878" s="46"/>
      <c r="AA1878" s="36"/>
      <c r="AB1878" s="36"/>
      <c r="AC1878" s="36"/>
      <c r="AD1878" s="36"/>
    </row>
    <row r="1879" spans="12:30" ht="12.75">
      <c r="L1879" s="46"/>
      <c r="M1879" s="46"/>
      <c r="AA1879" s="36"/>
      <c r="AB1879" s="36"/>
      <c r="AC1879" s="36"/>
      <c r="AD1879" s="36"/>
    </row>
    <row r="1880" spans="12:30" ht="12.75">
      <c r="L1880" s="46"/>
      <c r="M1880" s="46"/>
      <c r="AA1880" s="36"/>
      <c r="AB1880" s="36"/>
      <c r="AC1880" s="36"/>
      <c r="AD1880" s="36"/>
    </row>
    <row r="1881" spans="12:30" ht="12.75">
      <c r="L1881" s="46"/>
      <c r="M1881" s="46"/>
      <c r="AA1881" s="36"/>
      <c r="AB1881" s="36"/>
      <c r="AC1881" s="36"/>
      <c r="AD1881" s="36"/>
    </row>
    <row r="1882" spans="12:30" ht="12.75">
      <c r="L1882" s="46"/>
      <c r="M1882" s="46"/>
      <c r="AA1882" s="36"/>
      <c r="AB1882" s="36"/>
      <c r="AC1882" s="36"/>
      <c r="AD1882" s="36"/>
    </row>
    <row r="1883" spans="12:30" ht="12.75">
      <c r="L1883" s="46"/>
      <c r="M1883" s="46"/>
      <c r="AA1883" s="36"/>
      <c r="AB1883" s="36"/>
      <c r="AC1883" s="36"/>
      <c r="AD1883" s="36"/>
    </row>
    <row r="1884" spans="12:30" ht="12.75">
      <c r="L1884" s="46"/>
      <c r="M1884" s="46"/>
      <c r="AA1884" s="36"/>
      <c r="AB1884" s="36"/>
      <c r="AC1884" s="36"/>
      <c r="AD1884" s="36"/>
    </row>
    <row r="1885" spans="12:30" ht="12.75">
      <c r="L1885" s="46"/>
      <c r="M1885" s="46"/>
      <c r="AA1885" s="36"/>
      <c r="AB1885" s="36"/>
      <c r="AC1885" s="36"/>
      <c r="AD1885" s="36"/>
    </row>
    <row r="1886" spans="12:30" ht="12.75">
      <c r="L1886" s="46"/>
      <c r="M1886" s="46"/>
      <c r="AA1886" s="36"/>
      <c r="AB1886" s="36"/>
      <c r="AC1886" s="36"/>
      <c r="AD1886" s="36"/>
    </row>
    <row r="1887" spans="12:30" ht="12.75">
      <c r="L1887" s="46"/>
      <c r="M1887" s="46"/>
      <c r="AA1887" s="36"/>
      <c r="AB1887" s="36"/>
      <c r="AC1887" s="36"/>
      <c r="AD1887" s="36"/>
    </row>
    <row r="1888" spans="12:30" ht="12.75">
      <c r="L1888" s="46"/>
      <c r="M1888" s="46"/>
      <c r="AA1888" s="36"/>
      <c r="AB1888" s="36"/>
      <c r="AC1888" s="36"/>
      <c r="AD1888" s="36"/>
    </row>
    <row r="1889" spans="12:30" ht="12.75">
      <c r="L1889" s="46"/>
      <c r="M1889" s="46"/>
      <c r="AA1889" s="36"/>
      <c r="AB1889" s="36"/>
      <c r="AC1889" s="36"/>
      <c r="AD1889" s="36"/>
    </row>
    <row r="1890" spans="12:30" ht="12.75">
      <c r="L1890" s="46"/>
      <c r="M1890" s="46"/>
      <c r="AA1890" s="36"/>
      <c r="AB1890" s="36"/>
      <c r="AC1890" s="36"/>
      <c r="AD1890" s="36"/>
    </row>
    <row r="1891" spans="12:30" ht="12.75">
      <c r="L1891" s="46"/>
      <c r="M1891" s="46"/>
      <c r="AA1891" s="36"/>
      <c r="AB1891" s="36"/>
      <c r="AC1891" s="36"/>
      <c r="AD1891" s="36"/>
    </row>
    <row r="1892" spans="12:30" ht="12.75">
      <c r="L1892" s="46"/>
      <c r="M1892" s="46"/>
      <c r="AA1892" s="36"/>
      <c r="AB1892" s="36"/>
      <c r="AC1892" s="36"/>
      <c r="AD1892" s="36"/>
    </row>
    <row r="1893" spans="12:30" ht="12.75">
      <c r="L1893" s="46"/>
      <c r="M1893" s="46"/>
      <c r="AA1893" s="36"/>
      <c r="AB1893" s="36"/>
      <c r="AC1893" s="36"/>
      <c r="AD1893" s="36"/>
    </row>
    <row r="1894" spans="12:30" ht="12.75">
      <c r="L1894" s="46"/>
      <c r="M1894" s="46"/>
      <c r="AA1894" s="36"/>
      <c r="AB1894" s="36"/>
      <c r="AC1894" s="36"/>
      <c r="AD1894" s="36"/>
    </row>
    <row r="1895" spans="12:30" ht="12.75">
      <c r="L1895" s="46"/>
      <c r="M1895" s="46"/>
      <c r="AA1895" s="36"/>
      <c r="AB1895" s="36"/>
      <c r="AC1895" s="36"/>
      <c r="AD1895" s="36"/>
    </row>
    <row r="1896" spans="12:30" ht="12.75">
      <c r="L1896" s="46"/>
      <c r="M1896" s="46"/>
      <c r="AA1896" s="36"/>
      <c r="AB1896" s="36"/>
      <c r="AC1896" s="36"/>
      <c r="AD1896" s="36"/>
    </row>
    <row r="1897" spans="12:30" ht="12.75">
      <c r="L1897" s="46"/>
      <c r="M1897" s="46"/>
      <c r="AA1897" s="36"/>
      <c r="AB1897" s="36"/>
      <c r="AC1897" s="36"/>
      <c r="AD1897" s="36"/>
    </row>
    <row r="1898" spans="12:30" ht="12.75">
      <c r="L1898" s="46"/>
      <c r="M1898" s="46"/>
      <c r="AA1898" s="36"/>
      <c r="AB1898" s="36"/>
      <c r="AC1898" s="36"/>
      <c r="AD1898" s="36"/>
    </row>
    <row r="1899" spans="12:30" ht="12.75">
      <c r="L1899" s="46"/>
      <c r="M1899" s="46"/>
      <c r="AA1899" s="36"/>
      <c r="AB1899" s="36"/>
      <c r="AC1899" s="36"/>
      <c r="AD1899" s="36"/>
    </row>
    <row r="1900" spans="12:30" ht="12.75">
      <c r="L1900" s="46"/>
      <c r="M1900" s="46"/>
      <c r="AA1900" s="36"/>
      <c r="AB1900" s="36"/>
      <c r="AC1900" s="36"/>
      <c r="AD1900" s="36"/>
    </row>
    <row r="1901" spans="12:30" ht="12.75">
      <c r="L1901" s="46"/>
      <c r="M1901" s="46"/>
      <c r="AA1901" s="36"/>
      <c r="AB1901" s="36"/>
      <c r="AC1901" s="36"/>
      <c r="AD1901" s="36"/>
    </row>
    <row r="1902" spans="12:30" ht="12.75">
      <c r="L1902" s="46"/>
      <c r="M1902" s="46"/>
      <c r="AA1902" s="36"/>
      <c r="AB1902" s="36"/>
      <c r="AC1902" s="36"/>
      <c r="AD1902" s="36"/>
    </row>
    <row r="1903" spans="12:30" ht="12.75">
      <c r="L1903" s="46"/>
      <c r="M1903" s="46"/>
      <c r="AA1903" s="36"/>
      <c r="AB1903" s="36"/>
      <c r="AC1903" s="36"/>
      <c r="AD1903" s="36"/>
    </row>
    <row r="1904" spans="12:30" ht="12.75">
      <c r="L1904" s="46"/>
      <c r="M1904" s="46"/>
      <c r="AA1904" s="36"/>
      <c r="AB1904" s="36"/>
      <c r="AC1904" s="36"/>
      <c r="AD1904" s="36"/>
    </row>
    <row r="1905" spans="12:30" ht="12.75">
      <c r="L1905" s="46"/>
      <c r="M1905" s="46"/>
      <c r="AA1905" s="36"/>
      <c r="AB1905" s="36"/>
      <c r="AC1905" s="36"/>
      <c r="AD1905" s="36"/>
    </row>
    <row r="1906" spans="12:30" ht="12.75">
      <c r="L1906" s="46"/>
      <c r="M1906" s="46"/>
      <c r="AA1906" s="36"/>
      <c r="AB1906" s="36"/>
      <c r="AC1906" s="36"/>
      <c r="AD1906" s="36"/>
    </row>
    <row r="1907" spans="12:30" ht="12.75">
      <c r="L1907" s="46"/>
      <c r="M1907" s="46"/>
      <c r="AA1907" s="36"/>
      <c r="AB1907" s="36"/>
      <c r="AC1907" s="36"/>
      <c r="AD1907" s="36"/>
    </row>
    <row r="1908" spans="12:30" ht="12.75">
      <c r="L1908" s="46"/>
      <c r="M1908" s="46"/>
      <c r="AA1908" s="36"/>
      <c r="AB1908" s="36"/>
      <c r="AC1908" s="36"/>
      <c r="AD1908" s="36"/>
    </row>
    <row r="1909" spans="12:30" ht="12.75">
      <c r="L1909" s="46"/>
      <c r="M1909" s="46"/>
      <c r="AA1909" s="36"/>
      <c r="AB1909" s="36"/>
      <c r="AC1909" s="36"/>
      <c r="AD1909" s="36"/>
    </row>
    <row r="1910" spans="12:30" ht="12.75">
      <c r="L1910" s="46"/>
      <c r="M1910" s="46"/>
      <c r="AA1910" s="36"/>
      <c r="AB1910" s="36"/>
      <c r="AC1910" s="36"/>
      <c r="AD1910" s="36"/>
    </row>
    <row r="1911" spans="12:30" ht="12.75">
      <c r="L1911" s="46"/>
      <c r="M1911" s="46"/>
      <c r="AA1911" s="36"/>
      <c r="AB1911" s="36"/>
      <c r="AC1911" s="36"/>
      <c r="AD1911" s="36"/>
    </row>
    <row r="1912" spans="12:30" ht="12.75">
      <c r="L1912" s="46"/>
      <c r="M1912" s="46"/>
      <c r="AA1912" s="36"/>
      <c r="AB1912" s="36"/>
      <c r="AC1912" s="36"/>
      <c r="AD1912" s="36"/>
    </row>
    <row r="1913" spans="12:30" ht="12.75">
      <c r="L1913" s="46"/>
      <c r="M1913" s="46"/>
      <c r="AA1913" s="36"/>
      <c r="AB1913" s="36"/>
      <c r="AC1913" s="36"/>
      <c r="AD1913" s="36"/>
    </row>
    <row r="1914" spans="12:30" ht="12.75">
      <c r="L1914" s="46"/>
      <c r="M1914" s="46"/>
      <c r="AA1914" s="36"/>
      <c r="AB1914" s="36"/>
      <c r="AC1914" s="36"/>
      <c r="AD1914" s="36"/>
    </row>
    <row r="1915" spans="12:30" ht="12.75">
      <c r="L1915" s="46"/>
      <c r="M1915" s="46"/>
      <c r="AA1915" s="36"/>
      <c r="AB1915" s="36"/>
      <c r="AC1915" s="36"/>
      <c r="AD1915" s="36"/>
    </row>
    <row r="1916" spans="12:30" ht="12.75">
      <c r="L1916" s="46"/>
      <c r="M1916" s="46"/>
      <c r="AA1916" s="36"/>
      <c r="AB1916" s="36"/>
      <c r="AC1916" s="36"/>
      <c r="AD1916" s="36"/>
    </row>
    <row r="1917" spans="12:30" ht="12.75">
      <c r="L1917" s="46"/>
      <c r="M1917" s="46"/>
      <c r="AA1917" s="36"/>
      <c r="AB1917" s="36"/>
      <c r="AC1917" s="36"/>
      <c r="AD1917" s="36"/>
    </row>
    <row r="1918" spans="12:30" ht="12.75">
      <c r="L1918" s="46"/>
      <c r="M1918" s="46"/>
      <c r="AA1918" s="36"/>
      <c r="AB1918" s="36"/>
      <c r="AC1918" s="36"/>
      <c r="AD1918" s="36"/>
    </row>
    <row r="1919" spans="12:30" ht="12.75">
      <c r="L1919" s="46"/>
      <c r="M1919" s="46"/>
      <c r="AA1919" s="36"/>
      <c r="AB1919" s="36"/>
      <c r="AC1919" s="36"/>
      <c r="AD1919" s="36"/>
    </row>
    <row r="1920" spans="12:30" ht="12.75">
      <c r="L1920" s="46"/>
      <c r="M1920" s="46"/>
      <c r="AA1920" s="36"/>
      <c r="AB1920" s="36"/>
      <c r="AC1920" s="36"/>
      <c r="AD1920" s="36"/>
    </row>
    <row r="1921" spans="12:30" ht="12.75">
      <c r="L1921" s="46"/>
      <c r="M1921" s="46"/>
      <c r="AA1921" s="36"/>
      <c r="AB1921" s="36"/>
      <c r="AC1921" s="36"/>
      <c r="AD1921" s="36"/>
    </row>
    <row r="1922" spans="12:30" ht="12.75">
      <c r="L1922" s="46"/>
      <c r="M1922" s="46"/>
      <c r="AA1922" s="36"/>
      <c r="AB1922" s="36"/>
      <c r="AC1922" s="36"/>
      <c r="AD1922" s="36"/>
    </row>
    <row r="1923" spans="12:30" ht="12.75">
      <c r="L1923" s="46"/>
      <c r="M1923" s="46"/>
      <c r="AA1923" s="36"/>
      <c r="AB1923" s="36"/>
      <c r="AC1923" s="36"/>
      <c r="AD1923" s="36"/>
    </row>
    <row r="1924" spans="12:30" ht="12.75">
      <c r="L1924" s="46"/>
      <c r="M1924" s="46"/>
      <c r="AA1924" s="36"/>
      <c r="AB1924" s="36"/>
      <c r="AC1924" s="36"/>
      <c r="AD1924" s="36"/>
    </row>
    <row r="1925" spans="12:30" ht="12.75">
      <c r="L1925" s="46"/>
      <c r="M1925" s="46"/>
      <c r="AA1925" s="36"/>
      <c r="AB1925" s="36"/>
      <c r="AC1925" s="36"/>
      <c r="AD1925" s="36"/>
    </row>
    <row r="1926" spans="12:30" ht="12.75">
      <c r="L1926" s="46"/>
      <c r="M1926" s="46"/>
      <c r="AA1926" s="36"/>
      <c r="AB1926" s="36"/>
      <c r="AC1926" s="36"/>
      <c r="AD1926" s="36"/>
    </row>
    <row r="1927" spans="12:30" ht="12.75">
      <c r="L1927" s="46"/>
      <c r="M1927" s="46"/>
      <c r="AA1927" s="36"/>
      <c r="AB1927" s="36"/>
      <c r="AC1927" s="36"/>
      <c r="AD1927" s="36"/>
    </row>
    <row r="1928" spans="12:30" ht="12.75">
      <c r="L1928" s="46"/>
      <c r="M1928" s="46"/>
      <c r="AA1928" s="36"/>
      <c r="AB1928" s="36"/>
      <c r="AC1928" s="36"/>
      <c r="AD1928" s="36"/>
    </row>
    <row r="1929" spans="12:30" ht="12.75">
      <c r="L1929" s="46"/>
      <c r="M1929" s="46"/>
      <c r="AA1929" s="36"/>
      <c r="AB1929" s="36"/>
      <c r="AC1929" s="36"/>
      <c r="AD1929" s="36"/>
    </row>
    <row r="1930" spans="12:30" ht="12.75">
      <c r="L1930" s="46"/>
      <c r="M1930" s="46"/>
      <c r="AA1930" s="36"/>
      <c r="AB1930" s="36"/>
      <c r="AC1930" s="36"/>
      <c r="AD1930" s="36"/>
    </row>
    <row r="1931" spans="12:30" ht="12.75">
      <c r="L1931" s="46"/>
      <c r="M1931" s="46"/>
      <c r="AA1931" s="36"/>
      <c r="AB1931" s="36"/>
      <c r="AC1931" s="36"/>
      <c r="AD1931" s="36"/>
    </row>
    <row r="1932" spans="12:30" ht="12.75">
      <c r="L1932" s="46"/>
      <c r="M1932" s="46"/>
      <c r="AA1932" s="36"/>
      <c r="AB1932" s="36"/>
      <c r="AC1932" s="36"/>
      <c r="AD1932" s="36"/>
    </row>
    <row r="1933" spans="12:30" ht="12.75">
      <c r="L1933" s="46"/>
      <c r="M1933" s="46"/>
      <c r="AA1933" s="36"/>
      <c r="AB1933" s="36"/>
      <c r="AC1933" s="36"/>
      <c r="AD1933" s="36"/>
    </row>
    <row r="1934" spans="12:30" ht="12.75">
      <c r="L1934" s="46"/>
      <c r="M1934" s="46"/>
      <c r="AA1934" s="36"/>
      <c r="AB1934" s="36"/>
      <c r="AC1934" s="36"/>
      <c r="AD1934" s="36"/>
    </row>
    <row r="1935" spans="12:30" ht="12.75">
      <c r="L1935" s="46"/>
      <c r="M1935" s="46"/>
      <c r="AA1935" s="36"/>
      <c r="AB1935" s="36"/>
      <c r="AC1935" s="36"/>
      <c r="AD1935" s="36"/>
    </row>
    <row r="1936" spans="12:30" ht="12.75">
      <c r="L1936" s="46"/>
      <c r="M1936" s="46"/>
      <c r="AA1936" s="36"/>
      <c r="AB1936" s="36"/>
      <c r="AC1936" s="36"/>
      <c r="AD1936" s="36"/>
    </row>
    <row r="1937" spans="12:30" ht="12.75">
      <c r="L1937" s="46"/>
      <c r="M1937" s="46"/>
      <c r="AA1937" s="36"/>
      <c r="AB1937" s="36"/>
      <c r="AC1937" s="36"/>
      <c r="AD1937" s="36"/>
    </row>
    <row r="1938" spans="12:30" ht="12.75">
      <c r="L1938" s="46"/>
      <c r="M1938" s="46"/>
      <c r="AA1938" s="36"/>
      <c r="AB1938" s="36"/>
      <c r="AC1938" s="36"/>
      <c r="AD1938" s="36"/>
    </row>
    <row r="1939" spans="12:30" ht="12.75">
      <c r="L1939" s="46"/>
      <c r="M1939" s="46"/>
      <c r="AA1939" s="36"/>
      <c r="AB1939" s="36"/>
      <c r="AC1939" s="36"/>
      <c r="AD1939" s="36"/>
    </row>
    <row r="1940" spans="12:30" ht="12.75">
      <c r="L1940" s="46"/>
      <c r="M1940" s="46"/>
      <c r="AA1940" s="36"/>
      <c r="AB1940" s="36"/>
      <c r="AC1940" s="36"/>
      <c r="AD1940" s="36"/>
    </row>
    <row r="1941" spans="12:30" ht="12.75">
      <c r="L1941" s="46"/>
      <c r="M1941" s="46"/>
      <c r="AA1941" s="36"/>
      <c r="AB1941" s="36"/>
      <c r="AC1941" s="36"/>
      <c r="AD1941" s="36"/>
    </row>
    <row r="1942" spans="12:30" ht="12.75">
      <c r="L1942" s="46"/>
      <c r="M1942" s="46"/>
      <c r="AA1942" s="36"/>
      <c r="AB1942" s="36"/>
      <c r="AC1942" s="36"/>
      <c r="AD1942" s="36"/>
    </row>
    <row r="1943" spans="12:30" ht="12.75">
      <c r="L1943" s="46"/>
      <c r="M1943" s="46"/>
      <c r="AA1943" s="36"/>
      <c r="AB1943" s="36"/>
      <c r="AC1943" s="36"/>
      <c r="AD1943" s="36"/>
    </row>
    <row r="1944" spans="12:30" ht="12.75">
      <c r="L1944" s="46"/>
      <c r="M1944" s="46"/>
      <c r="AA1944" s="36"/>
      <c r="AB1944" s="36"/>
      <c r="AC1944" s="36"/>
      <c r="AD1944" s="36"/>
    </row>
    <row r="1945" spans="12:30" ht="12.75">
      <c r="L1945" s="46"/>
      <c r="M1945" s="46"/>
      <c r="AA1945" s="36"/>
      <c r="AB1945" s="36"/>
      <c r="AC1945" s="36"/>
      <c r="AD1945" s="36"/>
    </row>
    <row r="1946" spans="12:30" ht="12.75">
      <c r="L1946" s="46"/>
      <c r="M1946" s="46"/>
      <c r="AA1946" s="36"/>
      <c r="AB1946" s="36"/>
      <c r="AC1946" s="36"/>
      <c r="AD1946" s="36"/>
    </row>
    <row r="1947" spans="12:30" ht="12.75">
      <c r="L1947" s="46"/>
      <c r="M1947" s="46"/>
      <c r="AA1947" s="36"/>
      <c r="AB1947" s="36"/>
      <c r="AC1947" s="36"/>
      <c r="AD1947" s="36"/>
    </row>
    <row r="1948" spans="12:30" ht="12.75">
      <c r="L1948" s="46"/>
      <c r="M1948" s="46"/>
      <c r="AA1948" s="36"/>
      <c r="AB1948" s="36"/>
      <c r="AC1948" s="36"/>
      <c r="AD1948" s="36"/>
    </row>
    <row r="1949" spans="12:30" ht="12.75">
      <c r="L1949" s="46"/>
      <c r="M1949" s="46"/>
      <c r="AA1949" s="36"/>
      <c r="AB1949" s="36"/>
      <c r="AC1949" s="36"/>
      <c r="AD1949" s="36"/>
    </row>
    <row r="1950" spans="12:30" ht="12.75">
      <c r="L1950" s="46"/>
      <c r="M1950" s="46"/>
      <c r="AA1950" s="36"/>
      <c r="AB1950" s="36"/>
      <c r="AC1950" s="36"/>
      <c r="AD1950" s="36"/>
    </row>
    <row r="1951" spans="12:30" ht="12.75">
      <c r="L1951" s="46"/>
      <c r="M1951" s="46"/>
      <c r="AA1951" s="36"/>
      <c r="AB1951" s="36"/>
      <c r="AC1951" s="36"/>
      <c r="AD1951" s="36"/>
    </row>
    <row r="1952" spans="12:30" ht="12.75">
      <c r="L1952" s="46"/>
      <c r="M1952" s="46"/>
      <c r="AA1952" s="36"/>
      <c r="AB1952" s="36"/>
      <c r="AC1952" s="36"/>
      <c r="AD1952" s="36"/>
    </row>
    <row r="1953" spans="12:30" ht="12.75">
      <c r="L1953" s="46"/>
      <c r="M1953" s="46"/>
      <c r="AA1953" s="36"/>
      <c r="AB1953" s="36"/>
      <c r="AC1953" s="36"/>
      <c r="AD1953" s="36"/>
    </row>
    <row r="1954" spans="12:30" ht="12.75">
      <c r="L1954" s="46"/>
      <c r="M1954" s="46"/>
      <c r="AA1954" s="36"/>
      <c r="AB1954" s="36"/>
      <c r="AC1954" s="36"/>
      <c r="AD1954" s="36"/>
    </row>
    <row r="1955" spans="12:30" ht="12.75">
      <c r="L1955" s="46"/>
      <c r="M1955" s="46"/>
      <c r="AA1955" s="36"/>
      <c r="AB1955" s="36"/>
      <c r="AC1955" s="36"/>
      <c r="AD1955" s="36"/>
    </row>
    <row r="1956" spans="12:30" ht="12.75">
      <c r="L1956" s="46"/>
      <c r="M1956" s="46"/>
      <c r="AA1956" s="36"/>
      <c r="AB1956" s="36"/>
      <c r="AC1956" s="36"/>
      <c r="AD1956" s="36"/>
    </row>
    <row r="1957" spans="12:30" ht="12.75">
      <c r="L1957" s="46"/>
      <c r="M1957" s="46"/>
      <c r="AA1957" s="36"/>
      <c r="AB1957" s="36"/>
      <c r="AC1957" s="36"/>
      <c r="AD1957" s="36"/>
    </row>
    <row r="1958" spans="12:30" ht="12.75">
      <c r="L1958" s="46"/>
      <c r="M1958" s="46"/>
      <c r="AA1958" s="36"/>
      <c r="AB1958" s="36"/>
      <c r="AC1958" s="36"/>
      <c r="AD1958" s="36"/>
    </row>
    <row r="1959" spans="12:30" ht="12.75">
      <c r="L1959" s="46"/>
      <c r="M1959" s="46"/>
      <c r="AA1959" s="36"/>
      <c r="AB1959" s="36"/>
      <c r="AC1959" s="36"/>
      <c r="AD1959" s="36"/>
    </row>
    <row r="1960" spans="12:30" ht="12.75">
      <c r="L1960" s="46"/>
      <c r="M1960" s="46"/>
      <c r="AA1960" s="36"/>
      <c r="AB1960" s="36"/>
      <c r="AC1960" s="36"/>
      <c r="AD1960" s="36"/>
    </row>
    <row r="1961" spans="12:30" ht="12.75">
      <c r="L1961" s="46"/>
      <c r="M1961" s="46"/>
      <c r="AA1961" s="36"/>
      <c r="AB1961" s="36"/>
      <c r="AC1961" s="36"/>
      <c r="AD1961" s="36"/>
    </row>
    <row r="1962" spans="12:30" ht="12.75">
      <c r="L1962" s="46"/>
      <c r="M1962" s="46"/>
      <c r="AA1962" s="36"/>
      <c r="AB1962" s="36"/>
      <c r="AC1962" s="36"/>
      <c r="AD1962" s="36"/>
    </row>
    <row r="1963" spans="12:30" ht="12.75">
      <c r="L1963" s="46"/>
      <c r="M1963" s="46"/>
      <c r="AA1963" s="36"/>
      <c r="AB1963" s="36"/>
      <c r="AC1963" s="36"/>
      <c r="AD1963" s="36"/>
    </row>
    <row r="1964" spans="12:30" ht="12.75">
      <c r="L1964" s="46"/>
      <c r="M1964" s="46"/>
      <c r="AA1964" s="36"/>
      <c r="AB1964" s="36"/>
      <c r="AC1964" s="36"/>
      <c r="AD1964" s="36"/>
    </row>
    <row r="1965" spans="12:30" ht="12.75">
      <c r="L1965" s="46"/>
      <c r="M1965" s="46"/>
      <c r="AA1965" s="36"/>
      <c r="AB1965" s="36"/>
      <c r="AC1965" s="36"/>
      <c r="AD1965" s="36"/>
    </row>
    <row r="1966" spans="12:30" ht="12.75">
      <c r="L1966" s="46"/>
      <c r="M1966" s="46"/>
      <c r="AA1966" s="36"/>
      <c r="AB1966" s="36"/>
      <c r="AC1966" s="36"/>
      <c r="AD1966" s="36"/>
    </row>
    <row r="1967" spans="12:30" ht="12.75">
      <c r="L1967" s="46"/>
      <c r="M1967" s="46"/>
      <c r="AA1967" s="36"/>
      <c r="AB1967" s="36"/>
      <c r="AC1967" s="36"/>
      <c r="AD1967" s="36"/>
    </row>
    <row r="1968" spans="12:30" ht="12.75">
      <c r="L1968" s="46"/>
      <c r="M1968" s="46"/>
      <c r="AA1968" s="36"/>
      <c r="AB1968" s="36"/>
      <c r="AC1968" s="36"/>
      <c r="AD1968" s="36"/>
    </row>
    <row r="1969" spans="12:30" ht="12.75">
      <c r="L1969" s="46"/>
      <c r="M1969" s="46"/>
      <c r="AA1969" s="36"/>
      <c r="AB1969" s="36"/>
      <c r="AC1969" s="36"/>
      <c r="AD1969" s="36"/>
    </row>
    <row r="1970" spans="12:30" ht="12.75">
      <c r="L1970" s="46"/>
      <c r="M1970" s="46"/>
      <c r="AA1970" s="36"/>
      <c r="AB1970" s="36"/>
      <c r="AC1970" s="36"/>
      <c r="AD1970" s="36"/>
    </row>
    <row r="1971" spans="12:30" ht="12.75">
      <c r="L1971" s="46"/>
      <c r="M1971" s="46"/>
      <c r="AA1971" s="36"/>
      <c r="AB1971" s="36"/>
      <c r="AC1971" s="36"/>
      <c r="AD1971" s="36"/>
    </row>
    <row r="1972" spans="12:30" ht="12.75">
      <c r="L1972" s="46"/>
      <c r="M1972" s="46"/>
      <c r="AA1972" s="36"/>
      <c r="AB1972" s="36"/>
      <c r="AC1972" s="36"/>
      <c r="AD1972" s="36"/>
    </row>
    <row r="1973" spans="12:30" ht="12.75">
      <c r="L1973" s="46"/>
      <c r="M1973" s="46"/>
      <c r="AA1973" s="36"/>
      <c r="AB1973" s="36"/>
      <c r="AC1973" s="36"/>
      <c r="AD1973" s="36"/>
    </row>
    <row r="1974" spans="12:30" ht="12.75">
      <c r="L1974" s="46"/>
      <c r="M1974" s="46"/>
      <c r="AA1974" s="36"/>
      <c r="AB1974" s="36"/>
      <c r="AC1974" s="36"/>
      <c r="AD1974" s="36"/>
    </row>
    <row r="1975" spans="12:30" ht="12.75">
      <c r="L1975" s="46"/>
      <c r="M1975" s="46"/>
      <c r="AA1975" s="36"/>
      <c r="AB1975" s="36"/>
      <c r="AC1975" s="36"/>
      <c r="AD1975" s="36"/>
    </row>
    <row r="1976" spans="12:30" ht="12.75">
      <c r="L1976" s="46"/>
      <c r="M1976" s="46"/>
      <c r="AA1976" s="36"/>
      <c r="AB1976" s="36"/>
      <c r="AC1976" s="36"/>
      <c r="AD1976" s="36"/>
    </row>
    <row r="1977" spans="12:30" ht="12.75">
      <c r="L1977" s="46"/>
      <c r="M1977" s="46"/>
      <c r="AA1977" s="36"/>
      <c r="AB1977" s="36"/>
      <c r="AC1977" s="36"/>
      <c r="AD1977" s="36"/>
    </row>
    <row r="1978" spans="12:30" ht="12.75">
      <c r="L1978" s="46"/>
      <c r="M1978" s="46"/>
      <c r="AA1978" s="36"/>
      <c r="AB1978" s="36"/>
      <c r="AC1978" s="36"/>
      <c r="AD1978" s="36"/>
    </row>
    <row r="1979" spans="12:30" ht="12.75">
      <c r="L1979" s="46"/>
      <c r="M1979" s="46"/>
      <c r="AA1979" s="36"/>
      <c r="AB1979" s="36"/>
      <c r="AC1979" s="36"/>
      <c r="AD1979" s="36"/>
    </row>
    <row r="1980" spans="12:30" ht="12.75">
      <c r="L1980" s="46"/>
      <c r="M1980" s="46"/>
      <c r="AA1980" s="36"/>
      <c r="AB1980" s="36"/>
      <c r="AC1980" s="36"/>
      <c r="AD1980" s="36"/>
    </row>
    <row r="1981" spans="12:30" ht="12.75">
      <c r="L1981" s="46"/>
      <c r="M1981" s="46"/>
      <c r="AA1981" s="36"/>
      <c r="AB1981" s="36"/>
      <c r="AC1981" s="36"/>
      <c r="AD1981" s="36"/>
    </row>
    <row r="1982" spans="12:30" ht="12.75">
      <c r="L1982" s="46"/>
      <c r="M1982" s="46"/>
      <c r="AA1982" s="36"/>
      <c r="AB1982" s="36"/>
      <c r="AC1982" s="36"/>
      <c r="AD1982" s="36"/>
    </row>
    <row r="1983" spans="12:30" ht="12.75">
      <c r="L1983" s="46"/>
      <c r="M1983" s="46"/>
      <c r="AA1983" s="36"/>
      <c r="AB1983" s="36"/>
      <c r="AC1983" s="36"/>
      <c r="AD1983" s="36"/>
    </row>
    <row r="1984" spans="12:30" ht="12.75">
      <c r="L1984" s="46"/>
      <c r="M1984" s="46"/>
      <c r="AA1984" s="36"/>
      <c r="AB1984" s="36"/>
      <c r="AC1984" s="36"/>
      <c r="AD1984" s="36"/>
    </row>
    <row r="1985" spans="12:30" ht="12.75">
      <c r="L1985" s="46"/>
      <c r="M1985" s="46"/>
      <c r="AA1985" s="36"/>
      <c r="AB1985" s="36"/>
      <c r="AC1985" s="36"/>
      <c r="AD1985" s="36"/>
    </row>
    <row r="1986" spans="12:30" ht="12.75">
      <c r="L1986" s="46"/>
      <c r="M1986" s="46"/>
      <c r="AA1986" s="36"/>
      <c r="AB1986" s="36"/>
      <c r="AC1986" s="36"/>
      <c r="AD1986" s="36"/>
    </row>
    <row r="1987" spans="12:30" ht="12.75">
      <c r="L1987" s="46"/>
      <c r="M1987" s="46"/>
      <c r="AA1987" s="36"/>
      <c r="AB1987" s="36"/>
      <c r="AC1987" s="36"/>
      <c r="AD1987" s="36"/>
    </row>
    <row r="1988" spans="12:30" ht="12.75">
      <c r="L1988" s="46"/>
      <c r="M1988" s="46"/>
      <c r="AA1988" s="36"/>
      <c r="AB1988" s="36"/>
      <c r="AC1988" s="36"/>
      <c r="AD1988" s="36"/>
    </row>
    <row r="1989" spans="12:30" ht="12.75">
      <c r="L1989" s="46"/>
      <c r="M1989" s="46"/>
      <c r="AA1989" s="36"/>
      <c r="AB1989" s="36"/>
      <c r="AC1989" s="36"/>
      <c r="AD1989" s="36"/>
    </row>
    <row r="1990" spans="12:30" ht="12.75">
      <c r="L1990" s="46"/>
      <c r="M1990" s="46"/>
      <c r="AA1990" s="36"/>
      <c r="AB1990" s="36"/>
      <c r="AC1990" s="36"/>
      <c r="AD1990" s="36"/>
    </row>
    <row r="1991" spans="12:30" ht="12.75">
      <c r="L1991" s="46"/>
      <c r="M1991" s="46"/>
      <c r="AA1991" s="36"/>
      <c r="AB1991" s="36"/>
      <c r="AC1991" s="36"/>
      <c r="AD1991" s="36"/>
    </row>
    <row r="1992" spans="12:30" ht="12.75">
      <c r="L1992" s="46"/>
      <c r="M1992" s="46"/>
      <c r="AA1992" s="36"/>
      <c r="AB1992" s="36"/>
      <c r="AC1992" s="36"/>
      <c r="AD1992" s="36"/>
    </row>
    <row r="1993" spans="12:30" ht="12.75">
      <c r="L1993" s="46"/>
      <c r="M1993" s="46"/>
      <c r="AA1993" s="36"/>
      <c r="AB1993" s="36"/>
      <c r="AC1993" s="36"/>
      <c r="AD1993" s="36"/>
    </row>
    <row r="1994" spans="12:30" ht="12.75">
      <c r="L1994" s="46"/>
      <c r="M1994" s="46"/>
      <c r="AA1994" s="36"/>
      <c r="AB1994" s="36"/>
      <c r="AC1994" s="36"/>
      <c r="AD1994" s="36"/>
    </row>
    <row r="1995" spans="12:30" ht="12.75">
      <c r="L1995" s="46"/>
      <c r="M1995" s="46"/>
      <c r="AA1995" s="36"/>
      <c r="AB1995" s="36"/>
      <c r="AC1995" s="36"/>
      <c r="AD1995" s="36"/>
    </row>
    <row r="1996" spans="12:30" ht="12.75">
      <c r="L1996" s="46"/>
      <c r="M1996" s="46"/>
      <c r="AA1996" s="36"/>
      <c r="AB1996" s="36"/>
      <c r="AC1996" s="36"/>
      <c r="AD1996" s="36"/>
    </row>
    <row r="1997" spans="12:30" ht="12.75">
      <c r="L1997" s="46"/>
      <c r="M1997" s="46"/>
      <c r="AA1997" s="36"/>
      <c r="AB1997" s="36"/>
      <c r="AC1997" s="36"/>
      <c r="AD1997" s="36"/>
    </row>
    <row r="1998" spans="12:30" ht="12.75">
      <c r="L1998" s="46"/>
      <c r="M1998" s="46"/>
      <c r="AA1998" s="36"/>
      <c r="AB1998" s="36"/>
      <c r="AC1998" s="36"/>
      <c r="AD1998" s="36"/>
    </row>
    <row r="1999" spans="12:30" ht="12.75">
      <c r="L1999" s="46"/>
      <c r="M1999" s="46"/>
      <c r="AA1999" s="36"/>
      <c r="AB1999" s="36"/>
      <c r="AC1999" s="36"/>
      <c r="AD1999" s="36"/>
    </row>
    <row r="2000" spans="12:30" ht="12.75">
      <c r="L2000" s="46"/>
      <c r="M2000" s="46"/>
      <c r="AA2000" s="36"/>
      <c r="AB2000" s="36"/>
      <c r="AC2000" s="36"/>
      <c r="AD2000" s="36"/>
    </row>
    <row r="2001" spans="12:30" ht="12.75">
      <c r="L2001" s="46"/>
      <c r="M2001" s="46"/>
      <c r="AA2001" s="36"/>
      <c r="AB2001" s="36"/>
      <c r="AC2001" s="36"/>
      <c r="AD2001" s="36"/>
    </row>
    <row r="2002" spans="12:30" ht="12.75">
      <c r="L2002" s="46"/>
      <c r="M2002" s="46"/>
      <c r="AA2002" s="36"/>
      <c r="AB2002" s="36"/>
      <c r="AC2002" s="36"/>
      <c r="AD2002" s="36"/>
    </row>
    <row r="2003" spans="12:30" ht="12.75">
      <c r="L2003" s="46"/>
      <c r="M2003" s="46"/>
      <c r="AA2003" s="36"/>
      <c r="AB2003" s="36"/>
      <c r="AC2003" s="36"/>
      <c r="AD2003" s="36"/>
    </row>
    <row r="2004" spans="12:30" ht="12.75">
      <c r="L2004" s="46"/>
      <c r="M2004" s="46"/>
      <c r="AA2004" s="36"/>
      <c r="AB2004" s="36"/>
      <c r="AC2004" s="36"/>
      <c r="AD2004" s="36"/>
    </row>
    <row r="2005" spans="12:30" ht="12.75">
      <c r="L2005" s="46"/>
      <c r="M2005" s="46"/>
      <c r="AA2005" s="36"/>
      <c r="AB2005" s="36"/>
      <c r="AC2005" s="36"/>
      <c r="AD2005" s="36"/>
    </row>
    <row r="2006" spans="12:30" ht="12.75">
      <c r="L2006" s="46"/>
      <c r="M2006" s="46"/>
      <c r="AA2006" s="36"/>
      <c r="AB2006" s="36"/>
      <c r="AC2006" s="36"/>
      <c r="AD2006" s="36"/>
    </row>
    <row r="2007" spans="12:30" ht="12.75">
      <c r="L2007" s="46"/>
      <c r="M2007" s="46"/>
      <c r="AA2007" s="36"/>
      <c r="AB2007" s="36"/>
      <c r="AC2007" s="36"/>
      <c r="AD2007" s="36"/>
    </row>
    <row r="2008" spans="12:30" ht="12.75">
      <c r="L2008" s="46"/>
      <c r="M2008" s="46"/>
      <c r="AA2008" s="36"/>
      <c r="AB2008" s="36"/>
      <c r="AC2008" s="36"/>
      <c r="AD2008" s="36"/>
    </row>
    <row r="2009" spans="12:30" ht="12.75">
      <c r="L2009" s="46"/>
      <c r="M2009" s="46"/>
      <c r="AA2009" s="36"/>
      <c r="AB2009" s="36"/>
      <c r="AC2009" s="36"/>
      <c r="AD2009" s="36"/>
    </row>
    <row r="2010" spans="12:30" ht="12.75">
      <c r="L2010" s="46"/>
      <c r="M2010" s="46"/>
      <c r="AA2010" s="36"/>
      <c r="AB2010" s="36"/>
      <c r="AC2010" s="36"/>
      <c r="AD2010" s="36"/>
    </row>
    <row r="2011" spans="12:30" ht="12.75">
      <c r="L2011" s="46"/>
      <c r="M2011" s="46"/>
      <c r="AA2011" s="36"/>
      <c r="AB2011" s="36"/>
      <c r="AC2011" s="36"/>
      <c r="AD2011" s="36"/>
    </row>
    <row r="2012" spans="12:30" ht="12.75">
      <c r="L2012" s="46"/>
      <c r="M2012" s="46"/>
      <c r="AA2012" s="36"/>
      <c r="AB2012" s="36"/>
      <c r="AC2012" s="36"/>
      <c r="AD2012" s="36"/>
    </row>
    <row r="2013" spans="12:30" ht="12.75">
      <c r="L2013" s="46"/>
      <c r="M2013" s="46"/>
      <c r="AA2013" s="36"/>
      <c r="AB2013" s="36"/>
      <c r="AC2013" s="36"/>
      <c r="AD2013" s="36"/>
    </row>
    <row r="2014" spans="12:30" ht="12.75">
      <c r="L2014" s="46"/>
      <c r="M2014" s="46"/>
      <c r="AA2014" s="36"/>
      <c r="AB2014" s="36"/>
      <c r="AC2014" s="36"/>
      <c r="AD2014" s="36"/>
    </row>
    <row r="2015" spans="12:30" ht="12.75">
      <c r="L2015" s="46"/>
      <c r="M2015" s="46"/>
      <c r="AA2015" s="36"/>
      <c r="AB2015" s="36"/>
      <c r="AC2015" s="36"/>
      <c r="AD2015" s="36"/>
    </row>
    <row r="2016" spans="12:30" ht="12.75">
      <c r="L2016" s="46"/>
      <c r="M2016" s="46"/>
      <c r="AA2016" s="36"/>
      <c r="AB2016" s="36"/>
      <c r="AC2016" s="36"/>
      <c r="AD2016" s="36"/>
    </row>
    <row r="2017" spans="12:30" ht="12.75">
      <c r="L2017" s="46"/>
      <c r="M2017" s="46"/>
      <c r="AA2017" s="36"/>
      <c r="AB2017" s="36"/>
      <c r="AC2017" s="36"/>
      <c r="AD2017" s="36"/>
    </row>
    <row r="2018" spans="12:30" ht="12.75">
      <c r="L2018" s="46"/>
      <c r="M2018" s="46"/>
      <c r="AA2018" s="36"/>
      <c r="AB2018" s="36"/>
      <c r="AC2018" s="36"/>
      <c r="AD2018" s="36"/>
    </row>
    <row r="2019" spans="12:30" ht="12.75">
      <c r="L2019" s="46"/>
      <c r="M2019" s="46"/>
      <c r="AA2019" s="36"/>
      <c r="AB2019" s="36"/>
      <c r="AC2019" s="36"/>
      <c r="AD2019" s="36"/>
    </row>
    <row r="2020" spans="12:30" ht="12.75">
      <c r="L2020" s="46"/>
      <c r="M2020" s="46"/>
      <c r="AA2020" s="36"/>
      <c r="AB2020" s="36"/>
      <c r="AC2020" s="36"/>
      <c r="AD2020" s="36"/>
    </row>
    <row r="2021" spans="12:30" ht="12.75">
      <c r="L2021" s="46"/>
      <c r="M2021" s="46"/>
      <c r="AA2021" s="36"/>
      <c r="AB2021" s="36"/>
      <c r="AC2021" s="36"/>
      <c r="AD2021" s="36"/>
    </row>
    <row r="2022" spans="12:30" ht="12.75">
      <c r="L2022" s="46"/>
      <c r="M2022" s="46"/>
      <c r="AA2022" s="36"/>
      <c r="AB2022" s="36"/>
      <c r="AC2022" s="36"/>
      <c r="AD2022" s="36"/>
    </row>
    <row r="2023" spans="12:30" ht="12.75">
      <c r="L2023" s="46"/>
      <c r="M2023" s="46"/>
      <c r="AA2023" s="36"/>
      <c r="AB2023" s="36"/>
      <c r="AC2023" s="36"/>
      <c r="AD2023" s="36"/>
    </row>
    <row r="2024" spans="12:30" ht="12.75">
      <c r="L2024" s="46"/>
      <c r="M2024" s="46"/>
      <c r="AA2024" s="36"/>
      <c r="AB2024" s="36"/>
      <c r="AC2024" s="36"/>
      <c r="AD2024" s="36"/>
    </row>
    <row r="2025" spans="12:30" ht="12.75">
      <c r="L2025" s="46"/>
      <c r="M2025" s="46"/>
      <c r="AA2025" s="36"/>
      <c r="AB2025" s="36"/>
      <c r="AC2025" s="36"/>
      <c r="AD2025" s="36"/>
    </row>
    <row r="2026" spans="12:30" ht="12.75">
      <c r="L2026" s="46"/>
      <c r="M2026" s="46"/>
      <c r="AA2026" s="36"/>
      <c r="AB2026" s="36"/>
      <c r="AC2026" s="36"/>
      <c r="AD2026" s="36"/>
    </row>
    <row r="2027" spans="12:30" ht="12.75">
      <c r="L2027" s="46"/>
      <c r="M2027" s="46"/>
      <c r="AA2027" s="36"/>
      <c r="AB2027" s="36"/>
      <c r="AC2027" s="36"/>
      <c r="AD2027" s="36"/>
    </row>
    <row r="2028" spans="12:30" ht="12.75">
      <c r="L2028" s="46"/>
      <c r="M2028" s="46"/>
      <c r="AA2028" s="36"/>
      <c r="AB2028" s="36"/>
      <c r="AC2028" s="36"/>
      <c r="AD2028" s="36"/>
    </row>
    <row r="2029" spans="12:30" ht="12.75">
      <c r="L2029" s="46"/>
      <c r="M2029" s="46"/>
      <c r="AA2029" s="36"/>
      <c r="AB2029" s="36"/>
      <c r="AC2029" s="36"/>
      <c r="AD2029" s="36"/>
    </row>
    <row r="2030" spans="12:30" ht="12.75">
      <c r="L2030" s="46"/>
      <c r="M2030" s="46"/>
      <c r="AA2030" s="36"/>
      <c r="AB2030" s="36"/>
      <c r="AC2030" s="36"/>
      <c r="AD2030" s="36"/>
    </row>
    <row r="2031" spans="12:30" ht="12.75">
      <c r="L2031" s="46"/>
      <c r="M2031" s="46"/>
      <c r="AA2031" s="36"/>
      <c r="AB2031" s="36"/>
      <c r="AC2031" s="36"/>
      <c r="AD2031" s="36"/>
    </row>
    <row r="2032" spans="12:30" ht="12.75">
      <c r="L2032" s="46"/>
      <c r="M2032" s="46"/>
      <c r="AA2032" s="36"/>
      <c r="AB2032" s="36"/>
      <c r="AC2032" s="36"/>
      <c r="AD2032" s="36"/>
    </row>
    <row r="2033" spans="12:30" ht="12.75">
      <c r="L2033" s="46"/>
      <c r="M2033" s="46"/>
      <c r="AA2033" s="36"/>
      <c r="AB2033" s="36"/>
      <c r="AC2033" s="36"/>
      <c r="AD2033" s="36"/>
    </row>
    <row r="2034" spans="12:30" ht="12.75">
      <c r="L2034" s="46"/>
      <c r="M2034" s="46"/>
      <c r="AA2034" s="36"/>
      <c r="AB2034" s="36"/>
      <c r="AC2034" s="36"/>
      <c r="AD2034" s="36"/>
    </row>
    <row r="2035" spans="12:30" ht="12.75">
      <c r="L2035" s="46"/>
      <c r="M2035" s="46"/>
      <c r="AA2035" s="36"/>
      <c r="AB2035" s="36"/>
      <c r="AC2035" s="36"/>
      <c r="AD2035" s="36"/>
    </row>
    <row r="2036" spans="12:30" ht="12.75">
      <c r="L2036" s="46"/>
      <c r="M2036" s="46"/>
      <c r="AA2036" s="36"/>
      <c r="AB2036" s="36"/>
      <c r="AC2036" s="36"/>
      <c r="AD2036" s="36"/>
    </row>
    <row r="2037" spans="12:30" ht="12.75">
      <c r="L2037" s="46"/>
      <c r="M2037" s="46"/>
      <c r="AA2037" s="36"/>
      <c r="AB2037" s="36"/>
      <c r="AC2037" s="36"/>
      <c r="AD2037" s="36"/>
    </row>
    <row r="2038" spans="12:30" ht="12.75">
      <c r="L2038" s="46"/>
      <c r="M2038" s="46"/>
      <c r="AA2038" s="36"/>
      <c r="AB2038" s="36"/>
      <c r="AC2038" s="36"/>
      <c r="AD2038" s="36"/>
    </row>
    <row r="2039" spans="12:30" ht="12.75">
      <c r="L2039" s="46"/>
      <c r="M2039" s="46"/>
      <c r="AA2039" s="36"/>
      <c r="AB2039" s="36"/>
      <c r="AC2039" s="36"/>
      <c r="AD2039" s="36"/>
    </row>
    <row r="2040" spans="12:30" ht="12.75">
      <c r="L2040" s="46"/>
      <c r="M2040" s="46"/>
      <c r="AA2040" s="36"/>
      <c r="AB2040" s="36"/>
      <c r="AC2040" s="36"/>
      <c r="AD2040" s="36"/>
    </row>
    <row r="2041" spans="12:30" ht="12.75">
      <c r="L2041" s="46"/>
      <c r="M2041" s="46"/>
      <c r="AA2041" s="36"/>
      <c r="AB2041" s="36"/>
      <c r="AC2041" s="36"/>
      <c r="AD2041" s="36"/>
    </row>
    <row r="2042" spans="12:30" ht="12.75">
      <c r="L2042" s="46"/>
      <c r="M2042" s="46"/>
      <c r="AA2042" s="36"/>
      <c r="AB2042" s="36"/>
      <c r="AC2042" s="36"/>
      <c r="AD2042" s="36"/>
    </row>
    <row r="2043" spans="12:30" ht="12.75">
      <c r="L2043" s="46"/>
      <c r="M2043" s="46"/>
      <c r="AA2043" s="36"/>
      <c r="AB2043" s="36"/>
      <c r="AC2043" s="36"/>
      <c r="AD2043" s="36"/>
    </row>
    <row r="2044" spans="12:30" ht="12.75">
      <c r="L2044" s="46"/>
      <c r="M2044" s="46"/>
      <c r="AA2044" s="36"/>
      <c r="AB2044" s="36"/>
      <c r="AC2044" s="36"/>
      <c r="AD2044" s="36"/>
    </row>
    <row r="2045" spans="12:30" ht="12.75">
      <c r="L2045" s="46"/>
      <c r="M2045" s="46"/>
      <c r="AA2045" s="36"/>
      <c r="AB2045" s="36"/>
      <c r="AC2045" s="36"/>
      <c r="AD2045" s="36"/>
    </row>
    <row r="2046" spans="12:30" ht="12.75">
      <c r="L2046" s="46"/>
      <c r="M2046" s="46"/>
      <c r="AA2046" s="36"/>
      <c r="AB2046" s="36"/>
      <c r="AC2046" s="36"/>
      <c r="AD2046" s="36"/>
    </row>
    <row r="2047" spans="12:30" ht="12.75">
      <c r="L2047" s="46"/>
      <c r="M2047" s="46"/>
      <c r="AA2047" s="36"/>
      <c r="AB2047" s="36"/>
      <c r="AC2047" s="36"/>
      <c r="AD2047" s="36"/>
    </row>
    <row r="2048" spans="12:30" ht="12.75">
      <c r="L2048" s="46"/>
      <c r="M2048" s="46"/>
      <c r="AA2048" s="36"/>
      <c r="AB2048" s="36"/>
      <c r="AC2048" s="36"/>
      <c r="AD2048" s="36"/>
    </row>
    <row r="2049" spans="12:30" ht="12.75">
      <c r="L2049" s="46"/>
      <c r="M2049" s="46"/>
      <c r="AA2049" s="36"/>
      <c r="AB2049" s="36"/>
      <c r="AC2049" s="36"/>
      <c r="AD2049" s="36"/>
    </row>
    <row r="2050" spans="12:30" ht="12.75">
      <c r="L2050" s="46"/>
      <c r="M2050" s="46"/>
      <c r="AA2050" s="36"/>
      <c r="AB2050" s="36"/>
      <c r="AC2050" s="36"/>
      <c r="AD2050" s="36"/>
    </row>
    <row r="2051" spans="12:30" ht="12.75">
      <c r="L2051" s="46"/>
      <c r="M2051" s="46"/>
      <c r="AA2051" s="36"/>
      <c r="AB2051" s="36"/>
      <c r="AC2051" s="36"/>
      <c r="AD2051" s="36"/>
    </row>
    <row r="2052" spans="12:30" ht="12.75">
      <c r="L2052" s="46"/>
      <c r="M2052" s="46"/>
      <c r="AA2052" s="36"/>
      <c r="AB2052" s="36"/>
      <c r="AC2052" s="36"/>
      <c r="AD2052" s="36"/>
    </row>
    <row r="2053" spans="12:30" ht="12.75">
      <c r="L2053" s="46"/>
      <c r="M2053" s="46"/>
      <c r="AA2053" s="36"/>
      <c r="AB2053" s="36"/>
      <c r="AC2053" s="36"/>
      <c r="AD2053" s="36"/>
    </row>
    <row r="2054" spans="12:30" ht="12.75">
      <c r="L2054" s="46"/>
      <c r="M2054" s="46"/>
      <c r="AA2054" s="36"/>
      <c r="AB2054" s="36"/>
      <c r="AC2054" s="36"/>
      <c r="AD2054" s="36"/>
    </row>
    <row r="2055" spans="12:30" ht="12.75">
      <c r="L2055" s="46"/>
      <c r="M2055" s="46"/>
      <c r="AA2055" s="36"/>
      <c r="AB2055" s="36"/>
      <c r="AC2055" s="36"/>
      <c r="AD2055" s="36"/>
    </row>
    <row r="2056" spans="12:30" ht="12.75">
      <c r="L2056" s="46"/>
      <c r="M2056" s="46"/>
      <c r="AA2056" s="36"/>
      <c r="AB2056" s="36"/>
      <c r="AC2056" s="36"/>
      <c r="AD2056" s="36"/>
    </row>
    <row r="2057" spans="12:30" ht="12.75">
      <c r="L2057" s="46"/>
      <c r="M2057" s="46"/>
      <c r="AA2057" s="36"/>
      <c r="AB2057" s="36"/>
      <c r="AC2057" s="36"/>
      <c r="AD2057" s="36"/>
    </row>
    <row r="2058" spans="12:30" ht="12.75">
      <c r="L2058" s="46"/>
      <c r="M2058" s="46"/>
      <c r="AA2058" s="36"/>
      <c r="AB2058" s="36"/>
      <c r="AC2058" s="36"/>
      <c r="AD2058" s="36"/>
    </row>
    <row r="2059" spans="12:30" ht="12.75">
      <c r="L2059" s="46"/>
      <c r="M2059" s="46"/>
      <c r="AA2059" s="36"/>
      <c r="AB2059" s="36"/>
      <c r="AC2059" s="36"/>
      <c r="AD2059" s="36"/>
    </row>
    <row r="2060" spans="12:30" ht="12.75">
      <c r="L2060" s="46"/>
      <c r="M2060" s="46"/>
      <c r="AA2060" s="36"/>
      <c r="AB2060" s="36"/>
      <c r="AC2060" s="36"/>
      <c r="AD2060" s="36"/>
    </row>
    <row r="2061" spans="12:30" ht="12.75">
      <c r="L2061" s="46"/>
      <c r="M2061" s="46"/>
      <c r="AA2061" s="36"/>
      <c r="AB2061" s="36"/>
      <c r="AC2061" s="36"/>
      <c r="AD2061" s="36"/>
    </row>
    <row r="2062" spans="12:30" ht="12.75">
      <c r="L2062" s="46"/>
      <c r="M2062" s="46"/>
      <c r="AA2062" s="36"/>
      <c r="AB2062" s="36"/>
      <c r="AC2062" s="36"/>
      <c r="AD2062" s="36"/>
    </row>
    <row r="2063" spans="12:30" ht="12.75">
      <c r="L2063" s="46"/>
      <c r="M2063" s="46"/>
      <c r="AA2063" s="36"/>
      <c r="AB2063" s="36"/>
      <c r="AC2063" s="36"/>
      <c r="AD2063" s="36"/>
    </row>
    <row r="2064" spans="12:30" ht="12.75">
      <c r="L2064" s="46"/>
      <c r="M2064" s="46"/>
      <c r="AA2064" s="36"/>
      <c r="AB2064" s="36"/>
      <c r="AC2064" s="36"/>
      <c r="AD2064" s="36"/>
    </row>
    <row r="2065" spans="12:30" ht="12.75">
      <c r="L2065" s="46"/>
      <c r="M2065" s="46"/>
      <c r="AA2065" s="36"/>
      <c r="AB2065" s="36"/>
      <c r="AC2065" s="36"/>
      <c r="AD2065" s="36"/>
    </row>
    <row r="2066" spans="12:30" ht="12.75">
      <c r="L2066" s="46"/>
      <c r="M2066" s="46"/>
      <c r="AA2066" s="36"/>
      <c r="AB2066" s="36"/>
      <c r="AC2066" s="36"/>
      <c r="AD2066" s="36"/>
    </row>
    <row r="2067" spans="12:30" ht="12.75">
      <c r="L2067" s="46"/>
      <c r="M2067" s="46"/>
      <c r="AA2067" s="36"/>
      <c r="AB2067" s="36"/>
      <c r="AC2067" s="36"/>
      <c r="AD2067" s="36"/>
    </row>
    <row r="2068" spans="12:30" ht="12.75">
      <c r="L2068" s="46"/>
      <c r="M2068" s="46"/>
      <c r="AA2068" s="36"/>
      <c r="AB2068" s="36"/>
      <c r="AC2068" s="36"/>
      <c r="AD2068" s="36"/>
    </row>
    <row r="2069" spans="12:30" ht="12.75">
      <c r="L2069" s="46"/>
      <c r="M2069" s="46"/>
      <c r="AA2069" s="36"/>
      <c r="AB2069" s="36"/>
      <c r="AC2069" s="36"/>
      <c r="AD2069" s="36"/>
    </row>
    <row r="2070" spans="12:30" ht="12.75">
      <c r="L2070" s="46"/>
      <c r="M2070" s="46"/>
      <c r="AA2070" s="36"/>
      <c r="AB2070" s="36"/>
      <c r="AC2070" s="36"/>
      <c r="AD2070" s="36"/>
    </row>
    <row r="2071" spans="12:30" ht="12.75">
      <c r="L2071" s="46"/>
      <c r="M2071" s="46"/>
      <c r="AA2071" s="36"/>
      <c r="AB2071" s="36"/>
      <c r="AC2071" s="36"/>
      <c r="AD2071" s="36"/>
    </row>
    <row r="2072" spans="12:30" ht="12.75">
      <c r="L2072" s="46"/>
      <c r="M2072" s="46"/>
      <c r="AA2072" s="36"/>
      <c r="AB2072" s="36"/>
      <c r="AC2072" s="36"/>
      <c r="AD2072" s="36"/>
    </row>
    <row r="2073" spans="12:30" ht="12.75">
      <c r="L2073" s="46"/>
      <c r="M2073" s="46"/>
      <c r="AA2073" s="36"/>
      <c r="AB2073" s="36"/>
      <c r="AC2073" s="36"/>
      <c r="AD2073" s="36"/>
    </row>
    <row r="2074" spans="12:30" ht="12.75">
      <c r="L2074" s="46"/>
      <c r="M2074" s="46"/>
      <c r="AA2074" s="36"/>
      <c r="AB2074" s="36"/>
      <c r="AC2074" s="36"/>
      <c r="AD2074" s="36"/>
    </row>
    <row r="2075" spans="12:30" ht="12.75">
      <c r="L2075" s="46"/>
      <c r="M2075" s="46"/>
      <c r="AA2075" s="36"/>
      <c r="AB2075" s="36"/>
      <c r="AC2075" s="36"/>
      <c r="AD2075" s="36"/>
    </row>
    <row r="2076" spans="12:30" ht="12.75">
      <c r="L2076" s="46"/>
      <c r="M2076" s="46"/>
      <c r="AA2076" s="36"/>
      <c r="AB2076" s="36"/>
      <c r="AC2076" s="36"/>
      <c r="AD2076" s="36"/>
    </row>
    <row r="2077" spans="12:30" ht="12.75">
      <c r="L2077" s="46"/>
      <c r="M2077" s="46"/>
      <c r="AA2077" s="36"/>
      <c r="AB2077" s="36"/>
      <c r="AC2077" s="36"/>
      <c r="AD2077" s="36"/>
    </row>
    <row r="2078" spans="12:30" ht="12.75">
      <c r="L2078" s="46"/>
      <c r="M2078" s="46"/>
      <c r="AA2078" s="36"/>
      <c r="AB2078" s="36"/>
      <c r="AC2078" s="36"/>
      <c r="AD2078" s="36"/>
    </row>
    <row r="2079" spans="12:30" ht="12.75">
      <c r="L2079" s="46"/>
      <c r="M2079" s="46"/>
      <c r="AA2079" s="36"/>
      <c r="AB2079" s="36"/>
      <c r="AC2079" s="36"/>
      <c r="AD2079" s="36"/>
    </row>
    <row r="2080" spans="12:30" ht="12.75">
      <c r="L2080" s="46"/>
      <c r="M2080" s="46"/>
      <c r="AA2080" s="36"/>
      <c r="AB2080" s="36"/>
      <c r="AC2080" s="36"/>
      <c r="AD2080" s="36"/>
    </row>
    <row r="2081" spans="12:30" ht="12.75">
      <c r="L2081" s="46"/>
      <c r="M2081" s="46"/>
      <c r="AA2081" s="36"/>
      <c r="AB2081" s="36"/>
      <c r="AC2081" s="36"/>
      <c r="AD2081" s="36"/>
    </row>
    <row r="2082" spans="12:30" ht="12.75">
      <c r="L2082" s="46"/>
      <c r="M2082" s="46"/>
      <c r="AA2082" s="36"/>
      <c r="AB2082" s="36"/>
      <c r="AC2082" s="36"/>
      <c r="AD2082" s="36"/>
    </row>
    <row r="2083" spans="12:30" ht="12.75">
      <c r="L2083" s="46"/>
      <c r="M2083" s="46"/>
      <c r="AA2083" s="36"/>
      <c r="AB2083" s="36"/>
      <c r="AC2083" s="36"/>
      <c r="AD2083" s="36"/>
    </row>
    <row r="2084" spans="12:30" ht="12.75">
      <c r="L2084" s="46"/>
      <c r="M2084" s="46"/>
      <c r="AA2084" s="36"/>
      <c r="AB2084" s="36"/>
      <c r="AC2084" s="36"/>
      <c r="AD2084" s="36"/>
    </row>
    <row r="2085" spans="12:30" ht="12.75">
      <c r="L2085" s="46"/>
      <c r="M2085" s="46"/>
      <c r="AA2085" s="36"/>
      <c r="AB2085" s="36"/>
      <c r="AC2085" s="36"/>
      <c r="AD2085" s="36"/>
    </row>
    <row r="2086" spans="12:30" ht="12.75">
      <c r="L2086" s="46"/>
      <c r="M2086" s="46"/>
      <c r="AA2086" s="36"/>
      <c r="AB2086" s="36"/>
      <c r="AC2086" s="36"/>
      <c r="AD2086" s="36"/>
    </row>
    <row r="2087" spans="12:30" ht="12.75">
      <c r="L2087" s="46"/>
      <c r="M2087" s="46"/>
      <c r="AA2087" s="36"/>
      <c r="AB2087" s="36"/>
      <c r="AC2087" s="36"/>
      <c r="AD2087" s="36"/>
    </row>
    <row r="2088" spans="12:30" ht="12.75">
      <c r="L2088" s="46"/>
      <c r="M2088" s="46"/>
      <c r="AA2088" s="36"/>
      <c r="AB2088" s="36"/>
      <c r="AC2088" s="36"/>
      <c r="AD2088" s="36"/>
    </row>
    <row r="2089" spans="12:30" ht="12.75">
      <c r="L2089" s="46"/>
      <c r="M2089" s="46"/>
      <c r="AA2089" s="36"/>
      <c r="AB2089" s="36"/>
      <c r="AC2089" s="36"/>
      <c r="AD2089" s="36"/>
    </row>
    <row r="2090" spans="12:30" ht="12.75">
      <c r="L2090" s="46"/>
      <c r="M2090" s="46"/>
      <c r="AA2090" s="36"/>
      <c r="AB2090" s="36"/>
      <c r="AC2090" s="36"/>
      <c r="AD2090" s="36"/>
    </row>
    <row r="2091" spans="12:30" ht="12.75">
      <c r="L2091" s="46"/>
      <c r="M2091" s="46"/>
      <c r="AA2091" s="36"/>
      <c r="AB2091" s="36"/>
      <c r="AC2091" s="36"/>
      <c r="AD2091" s="36"/>
    </row>
    <row r="2092" spans="12:30" ht="12.75">
      <c r="L2092" s="46"/>
      <c r="M2092" s="46"/>
      <c r="AA2092" s="36"/>
      <c r="AB2092" s="36"/>
      <c r="AC2092" s="36"/>
      <c r="AD2092" s="36"/>
    </row>
    <row r="2093" spans="12:30" ht="12.75">
      <c r="L2093" s="46"/>
      <c r="M2093" s="46"/>
      <c r="AA2093" s="36"/>
      <c r="AB2093" s="36"/>
      <c r="AC2093" s="36"/>
      <c r="AD2093" s="36"/>
    </row>
    <row r="2094" spans="12:30" ht="12.75">
      <c r="L2094" s="46"/>
      <c r="M2094" s="46"/>
      <c r="AA2094" s="36"/>
      <c r="AB2094" s="36"/>
      <c r="AC2094" s="36"/>
      <c r="AD2094" s="36"/>
    </row>
    <row r="2095" spans="12:30" ht="12.75">
      <c r="L2095" s="46"/>
      <c r="M2095" s="46"/>
      <c r="AA2095" s="36"/>
      <c r="AB2095" s="36"/>
      <c r="AC2095" s="36"/>
      <c r="AD2095" s="36"/>
    </row>
    <row r="2096" spans="12:30" ht="12.75">
      <c r="L2096" s="46"/>
      <c r="M2096" s="46"/>
      <c r="AA2096" s="36"/>
      <c r="AB2096" s="36"/>
      <c r="AC2096" s="36"/>
      <c r="AD2096" s="36"/>
    </row>
    <row r="2097" spans="12:30" ht="12.75">
      <c r="L2097" s="46"/>
      <c r="M2097" s="46"/>
      <c r="AA2097" s="36"/>
      <c r="AB2097" s="36"/>
      <c r="AC2097" s="36"/>
      <c r="AD2097" s="36"/>
    </row>
    <row r="2098" spans="12:30" ht="12.75">
      <c r="L2098" s="46"/>
      <c r="M2098" s="46"/>
      <c r="AA2098" s="36"/>
      <c r="AB2098" s="36"/>
      <c r="AC2098" s="36"/>
      <c r="AD2098" s="36"/>
    </row>
    <row r="2099" spans="12:30" ht="12.75">
      <c r="L2099" s="46"/>
      <c r="M2099" s="46"/>
      <c r="AA2099" s="36"/>
      <c r="AB2099" s="36"/>
      <c r="AC2099" s="36"/>
      <c r="AD2099" s="36"/>
    </row>
    <row r="2100" spans="12:30" ht="12.75">
      <c r="L2100" s="46"/>
      <c r="M2100" s="46"/>
      <c r="AA2100" s="36"/>
      <c r="AB2100" s="36"/>
      <c r="AC2100" s="36"/>
      <c r="AD2100" s="36"/>
    </row>
    <row r="2101" spans="12:30" ht="12.75">
      <c r="L2101" s="46"/>
      <c r="M2101" s="46"/>
      <c r="AA2101" s="36"/>
      <c r="AB2101" s="36"/>
      <c r="AC2101" s="36"/>
      <c r="AD2101" s="36"/>
    </row>
    <row r="2102" spans="12:30" ht="12.75">
      <c r="L2102" s="46"/>
      <c r="M2102" s="46"/>
      <c r="AA2102" s="36"/>
      <c r="AB2102" s="36"/>
      <c r="AC2102" s="36"/>
      <c r="AD2102" s="36"/>
    </row>
    <row r="2103" spans="12:30" ht="12.75">
      <c r="L2103" s="46"/>
      <c r="M2103" s="46"/>
      <c r="AA2103" s="36"/>
      <c r="AB2103" s="36"/>
      <c r="AC2103" s="36"/>
      <c r="AD2103" s="36"/>
    </row>
    <row r="2104" spans="12:30" ht="12.75">
      <c r="L2104" s="46"/>
      <c r="M2104" s="46"/>
      <c r="AA2104" s="36"/>
      <c r="AB2104" s="36"/>
      <c r="AC2104" s="36"/>
      <c r="AD2104" s="36"/>
    </row>
    <row r="2105" spans="12:30" ht="12.75">
      <c r="L2105" s="46"/>
      <c r="M2105" s="46"/>
      <c r="AA2105" s="36"/>
      <c r="AB2105" s="36"/>
      <c r="AC2105" s="36"/>
      <c r="AD2105" s="36"/>
    </row>
    <row r="2106" spans="12:30" ht="12.75">
      <c r="L2106" s="46"/>
      <c r="M2106" s="46"/>
      <c r="AA2106" s="36"/>
      <c r="AB2106" s="36"/>
      <c r="AC2106" s="36"/>
      <c r="AD2106" s="36"/>
    </row>
    <row r="2107" spans="12:30" ht="12.75">
      <c r="L2107" s="46"/>
      <c r="M2107" s="46"/>
      <c r="AA2107" s="36"/>
      <c r="AB2107" s="36"/>
      <c r="AC2107" s="36"/>
      <c r="AD2107" s="36"/>
    </row>
    <row r="2108" spans="12:30" ht="12.75">
      <c r="L2108" s="46"/>
      <c r="M2108" s="46"/>
      <c r="AA2108" s="36"/>
      <c r="AB2108" s="36"/>
      <c r="AC2108" s="36"/>
      <c r="AD2108" s="36"/>
    </row>
    <row r="2109" spans="12:30" ht="12.75">
      <c r="L2109" s="46"/>
      <c r="M2109" s="46"/>
      <c r="AA2109" s="36"/>
      <c r="AB2109" s="36"/>
      <c r="AC2109" s="36"/>
      <c r="AD2109" s="36"/>
    </row>
    <row r="2110" spans="12:30" ht="12.75">
      <c r="L2110" s="46"/>
      <c r="M2110" s="46"/>
      <c r="AA2110" s="36"/>
      <c r="AB2110" s="36"/>
      <c r="AC2110" s="36"/>
      <c r="AD2110" s="36"/>
    </row>
    <row r="2111" spans="12:30" ht="12.75">
      <c r="L2111" s="46"/>
      <c r="M2111" s="46"/>
      <c r="AA2111" s="36"/>
      <c r="AB2111" s="36"/>
      <c r="AC2111" s="36"/>
      <c r="AD2111" s="36"/>
    </row>
    <row r="2112" spans="12:30" ht="12.75">
      <c r="L2112" s="46"/>
      <c r="M2112" s="46"/>
      <c r="AA2112" s="36"/>
      <c r="AB2112" s="36"/>
      <c r="AC2112" s="36"/>
      <c r="AD2112" s="36"/>
    </row>
    <row r="2113" spans="12:30" ht="12.75">
      <c r="L2113" s="46"/>
      <c r="M2113" s="46"/>
      <c r="AA2113" s="36"/>
      <c r="AB2113" s="36"/>
      <c r="AC2113" s="36"/>
      <c r="AD2113" s="36"/>
    </row>
    <row r="2114" spans="12:30" ht="12.75">
      <c r="L2114" s="46"/>
      <c r="M2114" s="46"/>
      <c r="AA2114" s="36"/>
      <c r="AB2114" s="36"/>
      <c r="AC2114" s="36"/>
      <c r="AD2114" s="36"/>
    </row>
    <row r="2115" spans="12:30" ht="12.75">
      <c r="L2115" s="46"/>
      <c r="M2115" s="46"/>
      <c r="AA2115" s="36"/>
      <c r="AB2115" s="36"/>
      <c r="AC2115" s="36"/>
      <c r="AD2115" s="36"/>
    </row>
    <row r="2116" spans="12:30" ht="12.75">
      <c r="L2116" s="46"/>
      <c r="M2116" s="46"/>
      <c r="AA2116" s="36"/>
      <c r="AB2116" s="36"/>
      <c r="AC2116" s="36"/>
      <c r="AD2116" s="36"/>
    </row>
    <row r="2117" spans="12:30" ht="12.75">
      <c r="L2117" s="46"/>
      <c r="M2117" s="46"/>
      <c r="AA2117" s="36"/>
      <c r="AB2117" s="36"/>
      <c r="AC2117" s="36"/>
      <c r="AD2117" s="36"/>
    </row>
    <row r="2118" spans="12:30" ht="12.75">
      <c r="L2118" s="46"/>
      <c r="M2118" s="46"/>
      <c r="AA2118" s="36"/>
      <c r="AB2118" s="36"/>
      <c r="AC2118" s="36"/>
      <c r="AD2118" s="36"/>
    </row>
    <row r="2119" spans="12:30" ht="12.75">
      <c r="L2119" s="46"/>
      <c r="M2119" s="46"/>
      <c r="AA2119" s="36"/>
      <c r="AB2119" s="36"/>
      <c r="AC2119" s="36"/>
      <c r="AD2119" s="36"/>
    </row>
    <row r="2120" spans="12:30" ht="12.75">
      <c r="L2120" s="46"/>
      <c r="M2120" s="46"/>
      <c r="AA2120" s="36"/>
      <c r="AB2120" s="36"/>
      <c r="AC2120" s="36"/>
      <c r="AD2120" s="36"/>
    </row>
    <row r="2121" spans="12:30" ht="12.75">
      <c r="L2121" s="46"/>
      <c r="M2121" s="46"/>
      <c r="AA2121" s="36"/>
      <c r="AB2121" s="36"/>
      <c r="AC2121" s="36"/>
      <c r="AD2121" s="36"/>
    </row>
    <row r="2122" spans="12:30" ht="12.75">
      <c r="L2122" s="46"/>
      <c r="M2122" s="46"/>
      <c r="AA2122" s="36"/>
      <c r="AB2122" s="36"/>
      <c r="AC2122" s="36"/>
      <c r="AD2122" s="36"/>
    </row>
    <row r="2123" spans="12:30" ht="12.75">
      <c r="L2123" s="46"/>
      <c r="M2123" s="46"/>
      <c r="AA2123" s="36"/>
      <c r="AB2123" s="36"/>
      <c r="AC2123" s="36"/>
      <c r="AD2123" s="36"/>
    </row>
    <row r="2124" spans="12:30" ht="12.75">
      <c r="L2124" s="46"/>
      <c r="M2124" s="46"/>
      <c r="AA2124" s="36"/>
      <c r="AB2124" s="36"/>
      <c r="AC2124" s="36"/>
      <c r="AD2124" s="36"/>
    </row>
    <row r="2125" spans="12:30" ht="12.75">
      <c r="L2125" s="46"/>
      <c r="M2125" s="46"/>
      <c r="AA2125" s="36"/>
      <c r="AB2125" s="36"/>
      <c r="AC2125" s="36"/>
      <c r="AD2125" s="36"/>
    </row>
    <row r="2126" spans="12:30" ht="12.75">
      <c r="L2126" s="46"/>
      <c r="M2126" s="46"/>
      <c r="AA2126" s="36"/>
      <c r="AB2126" s="36"/>
      <c r="AC2126" s="36"/>
      <c r="AD2126" s="36"/>
    </row>
    <row r="2127" spans="12:30" ht="12.75">
      <c r="L2127" s="46"/>
      <c r="M2127" s="46"/>
      <c r="AA2127" s="36"/>
      <c r="AB2127" s="36"/>
      <c r="AC2127" s="36"/>
      <c r="AD2127" s="36"/>
    </row>
    <row r="2128" spans="12:30" ht="12.75">
      <c r="L2128" s="46"/>
      <c r="M2128" s="46"/>
      <c r="AA2128" s="36"/>
      <c r="AB2128" s="36"/>
      <c r="AC2128" s="36"/>
      <c r="AD2128" s="36"/>
    </row>
    <row r="2129" spans="12:30" ht="12.75">
      <c r="L2129" s="46"/>
      <c r="M2129" s="46"/>
      <c r="AA2129" s="36"/>
      <c r="AB2129" s="36"/>
      <c r="AC2129" s="36"/>
      <c r="AD2129" s="36"/>
    </row>
    <row r="2130" spans="12:30" ht="12.75">
      <c r="L2130" s="46"/>
      <c r="M2130" s="46"/>
      <c r="AA2130" s="36"/>
      <c r="AB2130" s="36"/>
      <c r="AC2130" s="36"/>
      <c r="AD2130" s="36"/>
    </row>
    <row r="2131" spans="12:30" ht="12.75">
      <c r="L2131" s="46"/>
      <c r="M2131" s="46"/>
      <c r="AA2131" s="36"/>
      <c r="AB2131" s="36"/>
      <c r="AC2131" s="36"/>
      <c r="AD2131" s="36"/>
    </row>
    <row r="2132" spans="12:30" ht="12.75">
      <c r="L2132" s="46"/>
      <c r="M2132" s="46"/>
      <c r="AA2132" s="36"/>
      <c r="AB2132" s="36"/>
      <c r="AC2132" s="36"/>
      <c r="AD2132" s="36"/>
    </row>
    <row r="2133" spans="12:30" ht="12.75">
      <c r="L2133" s="46"/>
      <c r="M2133" s="46"/>
      <c r="AA2133" s="36"/>
      <c r="AB2133" s="36"/>
      <c r="AC2133" s="36"/>
      <c r="AD2133" s="36"/>
    </row>
    <row r="2134" spans="12:30" ht="12.75">
      <c r="L2134" s="46"/>
      <c r="M2134" s="46"/>
      <c r="AA2134" s="36"/>
      <c r="AB2134" s="36"/>
      <c r="AC2134" s="36"/>
      <c r="AD2134" s="36"/>
    </row>
    <row r="2135" spans="12:30" ht="12.75">
      <c r="L2135" s="46"/>
      <c r="M2135" s="46"/>
      <c r="AA2135" s="36"/>
      <c r="AB2135" s="36"/>
      <c r="AC2135" s="36"/>
      <c r="AD2135" s="36"/>
    </row>
    <row r="2136" spans="12:30" ht="12.75">
      <c r="L2136" s="46"/>
      <c r="M2136" s="46"/>
      <c r="AA2136" s="36"/>
      <c r="AB2136" s="36"/>
      <c r="AC2136" s="36"/>
      <c r="AD2136" s="36"/>
    </row>
    <row r="2137" spans="12:30" ht="12.75">
      <c r="L2137" s="46"/>
      <c r="M2137" s="46"/>
      <c r="AA2137" s="36"/>
      <c r="AB2137" s="36"/>
      <c r="AC2137" s="36"/>
      <c r="AD2137" s="36"/>
    </row>
    <row r="2138" spans="12:30" ht="12.75">
      <c r="L2138" s="46"/>
      <c r="M2138" s="46"/>
      <c r="AA2138" s="36"/>
      <c r="AB2138" s="36"/>
      <c r="AC2138" s="36"/>
      <c r="AD2138" s="36"/>
    </row>
    <row r="2139" spans="12:30" ht="12.75">
      <c r="L2139" s="46"/>
      <c r="M2139" s="46"/>
      <c r="AA2139" s="36"/>
      <c r="AB2139" s="36"/>
      <c r="AC2139" s="36"/>
      <c r="AD2139" s="36"/>
    </row>
    <row r="2140" spans="12:30" ht="12.75">
      <c r="L2140" s="46"/>
      <c r="M2140" s="46"/>
      <c r="AA2140" s="36"/>
      <c r="AB2140" s="36"/>
      <c r="AC2140" s="36"/>
      <c r="AD2140" s="36"/>
    </row>
    <row r="2141" spans="12:30" ht="12.75">
      <c r="L2141" s="46"/>
      <c r="M2141" s="46"/>
      <c r="AA2141" s="36"/>
      <c r="AB2141" s="36"/>
      <c r="AC2141" s="36"/>
      <c r="AD2141" s="36"/>
    </row>
    <row r="2142" spans="12:30" ht="12.75">
      <c r="L2142" s="46"/>
      <c r="M2142" s="46"/>
      <c r="AA2142" s="36"/>
      <c r="AB2142" s="36"/>
      <c r="AC2142" s="36"/>
      <c r="AD2142" s="36"/>
    </row>
    <row r="2143" spans="12:30" ht="12.75">
      <c r="L2143" s="46"/>
      <c r="M2143" s="46"/>
      <c r="AA2143" s="36"/>
      <c r="AB2143" s="36"/>
      <c r="AC2143" s="36"/>
      <c r="AD2143" s="36"/>
    </row>
    <row r="2144" spans="12:30" ht="12.75">
      <c r="L2144" s="46"/>
      <c r="M2144" s="46"/>
      <c r="AA2144" s="36"/>
      <c r="AB2144" s="36"/>
      <c r="AC2144" s="36"/>
      <c r="AD2144" s="36"/>
    </row>
    <row r="2145" spans="12:30" ht="12.75">
      <c r="L2145" s="46"/>
      <c r="M2145" s="46"/>
      <c r="AA2145" s="36"/>
      <c r="AB2145" s="36"/>
      <c r="AC2145" s="36"/>
      <c r="AD2145" s="36"/>
    </row>
    <row r="2146" spans="12:30" ht="12.75">
      <c r="L2146" s="46"/>
      <c r="M2146" s="46"/>
      <c r="AA2146" s="36"/>
      <c r="AB2146" s="36"/>
      <c r="AC2146" s="36"/>
      <c r="AD2146" s="36"/>
    </row>
    <row r="2147" spans="12:30" ht="12.75">
      <c r="L2147" s="46"/>
      <c r="M2147" s="46"/>
      <c r="AA2147" s="36"/>
      <c r="AB2147" s="36"/>
      <c r="AC2147" s="36"/>
      <c r="AD2147" s="36"/>
    </row>
    <row r="2148" spans="12:30" ht="12.75">
      <c r="L2148" s="46"/>
      <c r="M2148" s="46"/>
      <c r="AA2148" s="36"/>
      <c r="AB2148" s="36"/>
      <c r="AC2148" s="36"/>
      <c r="AD2148" s="36"/>
    </row>
    <row r="2149" spans="12:30" ht="12.75">
      <c r="L2149" s="46"/>
      <c r="M2149" s="46"/>
      <c r="AA2149" s="36"/>
      <c r="AB2149" s="36"/>
      <c r="AC2149" s="36"/>
      <c r="AD2149" s="36"/>
    </row>
    <row r="2150" spans="12:30" ht="12.75">
      <c r="L2150" s="46"/>
      <c r="M2150" s="46"/>
      <c r="AA2150" s="36"/>
      <c r="AB2150" s="36"/>
      <c r="AC2150" s="36"/>
      <c r="AD2150" s="36"/>
    </row>
    <row r="2151" spans="12:30" ht="12.75">
      <c r="L2151" s="46"/>
      <c r="M2151" s="46"/>
      <c r="AA2151" s="36"/>
      <c r="AB2151" s="36"/>
      <c r="AC2151" s="36"/>
      <c r="AD2151" s="36"/>
    </row>
    <row r="2152" spans="12:30" ht="12.75">
      <c r="L2152" s="46"/>
      <c r="M2152" s="46"/>
      <c r="AA2152" s="36"/>
      <c r="AB2152" s="36"/>
      <c r="AC2152" s="36"/>
      <c r="AD2152" s="36"/>
    </row>
    <row r="2153" spans="12:30" ht="12.75">
      <c r="L2153" s="46"/>
      <c r="M2153" s="46"/>
      <c r="AA2153" s="36"/>
      <c r="AB2153" s="36"/>
      <c r="AC2153" s="36"/>
      <c r="AD2153" s="36"/>
    </row>
    <row r="2154" spans="12:30" ht="12.75">
      <c r="L2154" s="46"/>
      <c r="M2154" s="46"/>
      <c r="AA2154" s="36"/>
      <c r="AB2154" s="36"/>
      <c r="AC2154" s="36"/>
      <c r="AD2154" s="36"/>
    </row>
    <row r="2155" spans="12:30" ht="12.75">
      <c r="L2155" s="46"/>
      <c r="M2155" s="46"/>
      <c r="AA2155" s="36"/>
      <c r="AB2155" s="36"/>
      <c r="AC2155" s="36"/>
      <c r="AD2155" s="36"/>
    </row>
    <row r="2156" spans="12:30" ht="12.75">
      <c r="L2156" s="46"/>
      <c r="M2156" s="46"/>
      <c r="AA2156" s="36"/>
      <c r="AB2156" s="36"/>
      <c r="AC2156" s="36"/>
      <c r="AD2156" s="36"/>
    </row>
    <row r="2157" spans="12:30" ht="12.75">
      <c r="L2157" s="46"/>
      <c r="M2157" s="46"/>
      <c r="AA2157" s="36"/>
      <c r="AB2157" s="36"/>
      <c r="AC2157" s="36"/>
      <c r="AD2157" s="36"/>
    </row>
    <row r="2158" spans="12:30" ht="12.75">
      <c r="L2158" s="46"/>
      <c r="M2158" s="46"/>
      <c r="AA2158" s="36"/>
      <c r="AB2158" s="36"/>
      <c r="AC2158" s="36"/>
      <c r="AD2158" s="36"/>
    </row>
    <row r="2159" spans="12:30" ht="12.75">
      <c r="L2159" s="46"/>
      <c r="M2159" s="46"/>
      <c r="AA2159" s="36"/>
      <c r="AB2159" s="36"/>
      <c r="AC2159" s="36"/>
      <c r="AD2159" s="36"/>
    </row>
    <row r="2160" spans="12:30" ht="12.75">
      <c r="L2160" s="46"/>
      <c r="M2160" s="46"/>
      <c r="AA2160" s="36"/>
      <c r="AB2160" s="36"/>
      <c r="AC2160" s="36"/>
      <c r="AD2160" s="36"/>
    </row>
    <row r="2161" spans="12:30" ht="12.75">
      <c r="L2161" s="46"/>
      <c r="M2161" s="46"/>
      <c r="AA2161" s="36"/>
      <c r="AB2161" s="36"/>
      <c r="AC2161" s="36"/>
      <c r="AD2161" s="36"/>
    </row>
    <row r="2162" spans="12:30" ht="12.75">
      <c r="L2162" s="46"/>
      <c r="M2162" s="46"/>
      <c r="AA2162" s="36"/>
      <c r="AB2162" s="36"/>
      <c r="AC2162" s="36"/>
      <c r="AD2162" s="36"/>
    </row>
    <row r="2163" spans="12:30" ht="12.75">
      <c r="L2163" s="46"/>
      <c r="M2163" s="46"/>
      <c r="AA2163" s="36"/>
      <c r="AB2163" s="36"/>
      <c r="AC2163" s="36"/>
      <c r="AD2163" s="36"/>
    </row>
    <row r="2164" spans="12:30" ht="12.75">
      <c r="L2164" s="46"/>
      <c r="M2164" s="46"/>
      <c r="AA2164" s="36"/>
      <c r="AB2164" s="36"/>
      <c r="AC2164" s="36"/>
      <c r="AD2164" s="36"/>
    </row>
    <row r="2165" spans="12:30" ht="12.75">
      <c r="L2165" s="46"/>
      <c r="M2165" s="46"/>
      <c r="AA2165" s="36"/>
      <c r="AB2165" s="36"/>
      <c r="AC2165" s="36"/>
      <c r="AD2165" s="36"/>
    </row>
    <row r="2166" spans="12:30" ht="12.75">
      <c r="L2166" s="46"/>
      <c r="M2166" s="46"/>
      <c r="AA2166" s="36"/>
      <c r="AB2166" s="36"/>
      <c r="AC2166" s="36"/>
      <c r="AD2166" s="36"/>
    </row>
    <row r="2167" spans="12:30" ht="12.75">
      <c r="L2167" s="46"/>
      <c r="M2167" s="46"/>
      <c r="AA2167" s="36"/>
      <c r="AB2167" s="36"/>
      <c r="AC2167" s="36"/>
      <c r="AD2167" s="36"/>
    </row>
    <row r="2168" spans="12:30" ht="12.75">
      <c r="L2168" s="46"/>
      <c r="M2168" s="46"/>
      <c r="AA2168" s="36"/>
      <c r="AB2168" s="36"/>
      <c r="AC2168" s="36"/>
      <c r="AD2168" s="36"/>
    </row>
    <row r="2169" spans="12:30" ht="12.75">
      <c r="L2169" s="46"/>
      <c r="M2169" s="46"/>
      <c r="AA2169" s="36"/>
      <c r="AB2169" s="36"/>
      <c r="AC2169" s="36"/>
      <c r="AD2169" s="36"/>
    </row>
    <row r="2170" spans="12:30" ht="12.75">
      <c r="L2170" s="46"/>
      <c r="M2170" s="46"/>
      <c r="AA2170" s="36"/>
      <c r="AB2170" s="36"/>
      <c r="AC2170" s="36"/>
      <c r="AD2170" s="36"/>
    </row>
    <row r="2171" spans="12:30" ht="12.75">
      <c r="L2171" s="46"/>
      <c r="M2171" s="46"/>
      <c r="AA2171" s="36"/>
      <c r="AB2171" s="36"/>
      <c r="AC2171" s="36"/>
      <c r="AD2171" s="36"/>
    </row>
    <row r="2172" spans="12:30" ht="12.75">
      <c r="L2172" s="46"/>
      <c r="M2172" s="46"/>
      <c r="AA2172" s="36"/>
      <c r="AB2172" s="36"/>
      <c r="AC2172" s="36"/>
      <c r="AD2172" s="36"/>
    </row>
    <row r="2173" spans="12:30" ht="12.75">
      <c r="L2173" s="46"/>
      <c r="M2173" s="46"/>
      <c r="AA2173" s="36"/>
      <c r="AB2173" s="36"/>
      <c r="AC2173" s="36"/>
      <c r="AD2173" s="36"/>
    </row>
    <row r="2174" spans="12:30" ht="12.75">
      <c r="L2174" s="46"/>
      <c r="M2174" s="46"/>
      <c r="AA2174" s="36"/>
      <c r="AB2174" s="36"/>
      <c r="AC2174" s="36"/>
      <c r="AD2174" s="36"/>
    </row>
    <row r="2175" spans="12:30" ht="12.75">
      <c r="L2175" s="46"/>
      <c r="M2175" s="46"/>
      <c r="AA2175" s="36"/>
      <c r="AB2175" s="36"/>
      <c r="AC2175" s="36"/>
      <c r="AD2175" s="36"/>
    </row>
    <row r="2176" spans="12:30" ht="12.75">
      <c r="L2176" s="46"/>
      <c r="M2176" s="46"/>
      <c r="AA2176" s="36"/>
      <c r="AB2176" s="36"/>
      <c r="AC2176" s="36"/>
      <c r="AD2176" s="36"/>
    </row>
    <row r="2177" spans="12:30" ht="12.75">
      <c r="L2177" s="46"/>
      <c r="M2177" s="46"/>
      <c r="AA2177" s="36"/>
      <c r="AB2177" s="36"/>
      <c r="AC2177" s="36"/>
      <c r="AD2177" s="36"/>
    </row>
    <row r="2178" spans="12:30" ht="12.75">
      <c r="L2178" s="46"/>
      <c r="M2178" s="46"/>
      <c r="AA2178" s="36"/>
      <c r="AB2178" s="36"/>
      <c r="AC2178" s="36"/>
      <c r="AD2178" s="36"/>
    </row>
    <row r="2179" spans="12:30" ht="12.75">
      <c r="L2179" s="46"/>
      <c r="M2179" s="46"/>
      <c r="AA2179" s="36"/>
      <c r="AB2179" s="36"/>
      <c r="AC2179" s="36"/>
      <c r="AD2179" s="36"/>
    </row>
    <row r="2180" spans="12:30" ht="12.75">
      <c r="L2180" s="46"/>
      <c r="M2180" s="46"/>
      <c r="AA2180" s="36"/>
      <c r="AB2180" s="36"/>
      <c r="AC2180" s="36"/>
      <c r="AD2180" s="36"/>
    </row>
    <row r="2181" spans="12:30" ht="12.75">
      <c r="L2181" s="46"/>
      <c r="M2181" s="46"/>
      <c r="AA2181" s="36"/>
      <c r="AB2181" s="36"/>
      <c r="AC2181" s="36"/>
      <c r="AD2181" s="36"/>
    </row>
    <row r="2182" spans="12:30" ht="12.75">
      <c r="L2182" s="46"/>
      <c r="M2182" s="46"/>
      <c r="AA2182" s="36"/>
      <c r="AB2182" s="36"/>
      <c r="AC2182" s="36"/>
      <c r="AD2182" s="36"/>
    </row>
    <row r="2183" spans="12:30" ht="12.75">
      <c r="L2183" s="46"/>
      <c r="M2183" s="46"/>
      <c r="AA2183" s="36"/>
      <c r="AB2183" s="36"/>
      <c r="AC2183" s="36"/>
      <c r="AD2183" s="36"/>
    </row>
    <row r="2184" spans="12:30" ht="12.75">
      <c r="L2184" s="46"/>
      <c r="M2184" s="46"/>
      <c r="AA2184" s="36"/>
      <c r="AB2184" s="36"/>
      <c r="AC2184" s="36"/>
      <c r="AD2184" s="36"/>
    </row>
    <row r="2185" spans="12:30" ht="12.75">
      <c r="L2185" s="46"/>
      <c r="M2185" s="46"/>
      <c r="AA2185" s="36"/>
      <c r="AB2185" s="36"/>
      <c r="AC2185" s="36"/>
      <c r="AD2185" s="36"/>
    </row>
    <row r="2186" spans="12:30" ht="12.75">
      <c r="L2186" s="46"/>
      <c r="M2186" s="46"/>
      <c r="AA2186" s="36"/>
      <c r="AB2186" s="36"/>
      <c r="AC2186" s="36"/>
      <c r="AD2186" s="36"/>
    </row>
    <row r="2187" spans="12:30" ht="12.75">
      <c r="L2187" s="46"/>
      <c r="M2187" s="46"/>
      <c r="AA2187" s="36"/>
      <c r="AB2187" s="36"/>
      <c r="AC2187" s="36"/>
      <c r="AD2187" s="36"/>
    </row>
    <row r="2188" spans="12:30" ht="12.75">
      <c r="L2188" s="46"/>
      <c r="M2188" s="46"/>
      <c r="AA2188" s="36"/>
      <c r="AB2188" s="36"/>
      <c r="AC2188" s="36"/>
      <c r="AD2188" s="36"/>
    </row>
    <row r="2189" spans="12:30" ht="12.75">
      <c r="L2189" s="46"/>
      <c r="M2189" s="46"/>
      <c r="AA2189" s="36"/>
      <c r="AB2189" s="36"/>
      <c r="AC2189" s="36"/>
      <c r="AD2189" s="36"/>
    </row>
    <row r="2190" spans="12:30" ht="12.75">
      <c r="L2190" s="46"/>
      <c r="M2190" s="46"/>
      <c r="AA2190" s="36"/>
      <c r="AB2190" s="36"/>
      <c r="AC2190" s="36"/>
      <c r="AD2190" s="36"/>
    </row>
    <row r="2191" spans="12:30" ht="12.75">
      <c r="L2191" s="46"/>
      <c r="M2191" s="46"/>
      <c r="AA2191" s="36"/>
      <c r="AB2191" s="36"/>
      <c r="AC2191" s="36"/>
      <c r="AD2191" s="36"/>
    </row>
    <row r="2192" spans="12:30" ht="12.75">
      <c r="L2192" s="46"/>
      <c r="M2192" s="46"/>
      <c r="AA2192" s="36"/>
      <c r="AB2192" s="36"/>
      <c r="AC2192" s="36"/>
      <c r="AD2192" s="36"/>
    </row>
    <row r="2193" spans="12:30" ht="12.75">
      <c r="L2193" s="46"/>
      <c r="M2193" s="46"/>
      <c r="AA2193" s="36"/>
      <c r="AB2193" s="36"/>
      <c r="AC2193" s="36"/>
      <c r="AD2193" s="36"/>
    </row>
    <row r="2194" spans="12:30" ht="12.75">
      <c r="L2194" s="46"/>
      <c r="M2194" s="46"/>
      <c r="AA2194" s="36"/>
      <c r="AB2194" s="36"/>
      <c r="AC2194" s="36"/>
      <c r="AD2194" s="36"/>
    </row>
    <row r="2195" spans="12:30" ht="12.75">
      <c r="L2195" s="46"/>
      <c r="M2195" s="46"/>
      <c r="AA2195" s="36"/>
      <c r="AB2195" s="36"/>
      <c r="AC2195" s="36"/>
      <c r="AD2195" s="36"/>
    </row>
    <row r="2196" spans="12:30" ht="12.75">
      <c r="L2196" s="46"/>
      <c r="M2196" s="46"/>
      <c r="AA2196" s="36"/>
      <c r="AB2196" s="36"/>
      <c r="AC2196" s="36"/>
      <c r="AD2196" s="36"/>
    </row>
    <row r="2197" spans="12:30" ht="12.75">
      <c r="L2197" s="46"/>
      <c r="M2197" s="46"/>
      <c r="AA2197" s="36"/>
      <c r="AB2197" s="36"/>
      <c r="AC2197" s="36"/>
      <c r="AD2197" s="36"/>
    </row>
    <row r="2198" spans="12:30" ht="12.75">
      <c r="L2198" s="46"/>
      <c r="M2198" s="46"/>
      <c r="AA2198" s="36"/>
      <c r="AB2198" s="36"/>
      <c r="AC2198" s="36"/>
      <c r="AD2198" s="36"/>
    </row>
    <row r="2199" spans="12:30" ht="12.75">
      <c r="L2199" s="46"/>
      <c r="M2199" s="46"/>
      <c r="AA2199" s="36"/>
      <c r="AB2199" s="36"/>
      <c r="AC2199" s="36"/>
      <c r="AD2199" s="36"/>
    </row>
    <row r="2200" spans="12:30" ht="12.75">
      <c r="L2200" s="46"/>
      <c r="M2200" s="46"/>
      <c r="AA2200" s="36"/>
      <c r="AB2200" s="36"/>
      <c r="AC2200" s="36"/>
      <c r="AD2200" s="36"/>
    </row>
    <row r="2201" spans="12:30" ht="12.75">
      <c r="L2201" s="46"/>
      <c r="M2201" s="46"/>
      <c r="AA2201" s="36"/>
      <c r="AB2201" s="36"/>
      <c r="AC2201" s="36"/>
      <c r="AD2201" s="36"/>
    </row>
    <row r="2202" spans="12:30" ht="12.75">
      <c r="L2202" s="46"/>
      <c r="M2202" s="46"/>
      <c r="AA2202" s="36"/>
      <c r="AB2202" s="36"/>
      <c r="AC2202" s="36"/>
      <c r="AD2202" s="36"/>
    </row>
    <row r="2203" spans="12:30" ht="12.75">
      <c r="L2203" s="46"/>
      <c r="M2203" s="46"/>
      <c r="AA2203" s="36"/>
      <c r="AB2203" s="36"/>
      <c r="AC2203" s="36"/>
      <c r="AD2203" s="36"/>
    </row>
    <row r="2204" spans="12:30" ht="12.75">
      <c r="L2204" s="46"/>
      <c r="M2204" s="46"/>
      <c r="AA2204" s="36"/>
      <c r="AB2204" s="36"/>
      <c r="AC2204" s="36"/>
      <c r="AD2204" s="36"/>
    </row>
    <row r="2205" spans="12:30" ht="12.75">
      <c r="L2205" s="46"/>
      <c r="M2205" s="46"/>
      <c r="AA2205" s="36"/>
      <c r="AB2205" s="36"/>
      <c r="AC2205" s="36"/>
      <c r="AD2205" s="36"/>
    </row>
    <row r="2206" spans="12:30" ht="12.75">
      <c r="L2206" s="46"/>
      <c r="M2206" s="46"/>
      <c r="AA2206" s="36"/>
      <c r="AB2206" s="36"/>
      <c r="AC2206" s="36"/>
      <c r="AD2206" s="36"/>
    </row>
    <row r="2207" spans="12:30" ht="12.75">
      <c r="L2207" s="46"/>
      <c r="M2207" s="46"/>
      <c r="AA2207" s="36"/>
      <c r="AB2207" s="36"/>
      <c r="AC2207" s="36"/>
      <c r="AD2207" s="36"/>
    </row>
    <row r="2208" spans="12:30" ht="12.75">
      <c r="L2208" s="46"/>
      <c r="M2208" s="46"/>
      <c r="AA2208" s="36"/>
      <c r="AB2208" s="36"/>
      <c r="AC2208" s="36"/>
      <c r="AD2208" s="36"/>
    </row>
    <row r="2209" spans="12:30" ht="12.75">
      <c r="L2209" s="46"/>
      <c r="M2209" s="46"/>
      <c r="AA2209" s="36"/>
      <c r="AB2209" s="36"/>
      <c r="AC2209" s="36"/>
      <c r="AD2209" s="36"/>
    </row>
    <row r="2210" spans="12:30" ht="12.75">
      <c r="L2210" s="46"/>
      <c r="M2210" s="46"/>
      <c r="AA2210" s="36"/>
      <c r="AB2210" s="36"/>
      <c r="AC2210" s="36"/>
      <c r="AD2210" s="36"/>
    </row>
    <row r="2211" spans="12:30" ht="12.75">
      <c r="L2211" s="46"/>
      <c r="M2211" s="46"/>
      <c r="AA2211" s="36"/>
      <c r="AB2211" s="36"/>
      <c r="AC2211" s="36"/>
      <c r="AD2211" s="36"/>
    </row>
    <row r="2212" spans="12:30" ht="12.75">
      <c r="L2212" s="46"/>
      <c r="M2212" s="46"/>
      <c r="AA2212" s="36"/>
      <c r="AB2212" s="36"/>
      <c r="AC2212" s="36"/>
      <c r="AD2212" s="36"/>
    </row>
    <row r="2213" spans="12:30" ht="12.75">
      <c r="L2213" s="46"/>
      <c r="M2213" s="46"/>
      <c r="AA2213" s="36"/>
      <c r="AB2213" s="36"/>
      <c r="AC2213" s="36"/>
      <c r="AD2213" s="36"/>
    </row>
    <row r="2214" spans="12:30" ht="12.75">
      <c r="L2214" s="46"/>
      <c r="M2214" s="46"/>
      <c r="AA2214" s="36"/>
      <c r="AB2214" s="36"/>
      <c r="AC2214" s="36"/>
      <c r="AD2214" s="36"/>
    </row>
    <row r="2215" spans="12:30" ht="12.75">
      <c r="L2215" s="46"/>
      <c r="M2215" s="46"/>
      <c r="AA2215" s="36"/>
      <c r="AB2215" s="36"/>
      <c r="AC2215" s="36"/>
      <c r="AD2215" s="36"/>
    </row>
    <row r="2216" spans="12:30" ht="12.75">
      <c r="L2216" s="46"/>
      <c r="M2216" s="46"/>
      <c r="AA2216" s="36"/>
      <c r="AB2216" s="36"/>
      <c r="AC2216" s="36"/>
      <c r="AD2216" s="36"/>
    </row>
    <row r="2217" spans="12:30" ht="12.75">
      <c r="L2217" s="46"/>
      <c r="M2217" s="46"/>
      <c r="AA2217" s="36"/>
      <c r="AB2217" s="36"/>
      <c r="AC2217" s="36"/>
      <c r="AD2217" s="36"/>
    </row>
    <row r="2218" spans="12:30" ht="12.75">
      <c r="L2218" s="46"/>
      <c r="M2218" s="46"/>
      <c r="AA2218" s="36"/>
      <c r="AB2218" s="36"/>
      <c r="AC2218" s="36"/>
      <c r="AD2218" s="36"/>
    </row>
    <row r="2219" spans="12:30" ht="12.75">
      <c r="L2219" s="46"/>
      <c r="M2219" s="46"/>
      <c r="AA2219" s="36"/>
      <c r="AB2219" s="36"/>
      <c r="AC2219" s="36"/>
      <c r="AD2219" s="36"/>
    </row>
    <row r="2220" spans="12:30" ht="12.75">
      <c r="L2220" s="46"/>
      <c r="M2220" s="46"/>
      <c r="AA2220" s="36"/>
      <c r="AB2220" s="36"/>
      <c r="AC2220" s="36"/>
      <c r="AD2220" s="36"/>
    </row>
    <row r="2221" spans="12:30" ht="12.75">
      <c r="L2221" s="46"/>
      <c r="M2221" s="46"/>
      <c r="AA2221" s="36"/>
      <c r="AB2221" s="36"/>
      <c r="AC2221" s="36"/>
      <c r="AD2221" s="36"/>
    </row>
    <row r="2222" spans="12:30" ht="12.75">
      <c r="L2222" s="46"/>
      <c r="M2222" s="46"/>
      <c r="AA2222" s="36"/>
      <c r="AB2222" s="36"/>
      <c r="AC2222" s="36"/>
      <c r="AD2222" s="36"/>
    </row>
    <row r="2223" spans="12:30" ht="12.75">
      <c r="L2223" s="46"/>
      <c r="M2223" s="46"/>
      <c r="AA2223" s="36"/>
      <c r="AB2223" s="36"/>
      <c r="AC2223" s="36"/>
      <c r="AD2223" s="36"/>
    </row>
    <row r="2224" spans="12:30" ht="12.75">
      <c r="L2224" s="46"/>
      <c r="M2224" s="46"/>
      <c r="AA2224" s="36"/>
      <c r="AB2224" s="36"/>
      <c r="AC2224" s="36"/>
      <c r="AD2224" s="36"/>
    </row>
    <row r="2225" spans="12:30" ht="12.75">
      <c r="L2225" s="46"/>
      <c r="M2225" s="46"/>
      <c r="AA2225" s="36"/>
      <c r="AB2225" s="36"/>
      <c r="AC2225" s="36"/>
      <c r="AD2225" s="36"/>
    </row>
    <row r="2226" spans="12:30" ht="12.75">
      <c r="L2226" s="46"/>
      <c r="M2226" s="46"/>
      <c r="AA2226" s="36"/>
      <c r="AB2226" s="36"/>
      <c r="AC2226" s="36"/>
      <c r="AD2226" s="36"/>
    </row>
    <row r="2227" spans="12:30" ht="12.75">
      <c r="L2227" s="46"/>
      <c r="M2227" s="46"/>
      <c r="AA2227" s="36"/>
      <c r="AB2227" s="36"/>
      <c r="AC2227" s="36"/>
      <c r="AD2227" s="36"/>
    </row>
    <row r="2228" spans="12:30" ht="12.75">
      <c r="L2228" s="46"/>
      <c r="M2228" s="46"/>
      <c r="AA2228" s="36"/>
      <c r="AB2228" s="36"/>
      <c r="AC2228" s="36"/>
      <c r="AD2228" s="36"/>
    </row>
    <row r="2229" spans="12:30" ht="12.75">
      <c r="L2229" s="46"/>
      <c r="M2229" s="46"/>
      <c r="AA2229" s="36"/>
      <c r="AB2229" s="36"/>
      <c r="AC2229" s="36"/>
      <c r="AD2229" s="36"/>
    </row>
    <row r="2230" spans="12:30" ht="12.75">
      <c r="L2230" s="46"/>
      <c r="M2230" s="46"/>
      <c r="AA2230" s="36"/>
      <c r="AB2230" s="36"/>
      <c r="AC2230" s="36"/>
      <c r="AD2230" s="36"/>
    </row>
    <row r="2231" spans="12:30" ht="12.75">
      <c r="L2231" s="46"/>
      <c r="M2231" s="46"/>
      <c r="AA2231" s="36"/>
      <c r="AB2231" s="36"/>
      <c r="AC2231" s="36"/>
      <c r="AD2231" s="36"/>
    </row>
    <row r="2232" spans="12:30" ht="12.75">
      <c r="L2232" s="46"/>
      <c r="M2232" s="46"/>
      <c r="AA2232" s="36"/>
      <c r="AB2232" s="36"/>
      <c r="AC2232" s="36"/>
      <c r="AD2232" s="36"/>
    </row>
    <row r="2233" spans="12:30" ht="12.75">
      <c r="L2233" s="46"/>
      <c r="M2233" s="46"/>
      <c r="AA2233" s="36"/>
      <c r="AB2233" s="36"/>
      <c r="AC2233" s="36"/>
      <c r="AD2233" s="36"/>
    </row>
    <row r="2234" spans="12:30" ht="12.75">
      <c r="L2234" s="46"/>
      <c r="M2234" s="46"/>
      <c r="AA2234" s="36"/>
      <c r="AB2234" s="36"/>
      <c r="AC2234" s="36"/>
      <c r="AD2234" s="36"/>
    </row>
    <row r="2235" spans="12:30" ht="12.75">
      <c r="L2235" s="46"/>
      <c r="M2235" s="46"/>
      <c r="AA2235" s="36"/>
      <c r="AB2235" s="36"/>
      <c r="AC2235" s="36"/>
      <c r="AD2235" s="36"/>
    </row>
    <row r="2236" spans="12:30" ht="12.75">
      <c r="L2236" s="46"/>
      <c r="M2236" s="46"/>
      <c r="AA2236" s="36"/>
      <c r="AB2236" s="36"/>
      <c r="AC2236" s="36"/>
      <c r="AD2236" s="36"/>
    </row>
    <row r="2237" spans="12:30" ht="12.75">
      <c r="L2237" s="46"/>
      <c r="M2237" s="46"/>
      <c r="AA2237" s="36"/>
      <c r="AB2237" s="36"/>
      <c r="AC2237" s="36"/>
      <c r="AD2237" s="36"/>
    </row>
    <row r="2238" spans="12:30" ht="12.75">
      <c r="L2238" s="46"/>
      <c r="M2238" s="46"/>
      <c r="AA2238" s="36"/>
      <c r="AB2238" s="36"/>
      <c r="AC2238" s="36"/>
      <c r="AD2238" s="36"/>
    </row>
    <row r="2239" spans="12:30" ht="12.75">
      <c r="L2239" s="46"/>
      <c r="M2239" s="46"/>
      <c r="AA2239" s="36"/>
      <c r="AB2239" s="36"/>
      <c r="AC2239" s="36"/>
      <c r="AD2239" s="36"/>
    </row>
    <row r="2240" spans="12:30" ht="12.75">
      <c r="L2240" s="46"/>
      <c r="M2240" s="46"/>
      <c r="AA2240" s="36"/>
      <c r="AB2240" s="36"/>
      <c r="AC2240" s="36"/>
      <c r="AD2240" s="36"/>
    </row>
    <row r="2241" spans="12:30" ht="12.75">
      <c r="L2241" s="46"/>
      <c r="M2241" s="46"/>
      <c r="AA2241" s="36"/>
      <c r="AB2241" s="36"/>
      <c r="AC2241" s="36"/>
      <c r="AD2241" s="36"/>
    </row>
    <row r="2242" spans="12:30" ht="12.75">
      <c r="L2242" s="46"/>
      <c r="M2242" s="46"/>
      <c r="AA2242" s="36"/>
      <c r="AB2242" s="36"/>
      <c r="AC2242" s="36"/>
      <c r="AD2242" s="36"/>
    </row>
    <row r="2243" spans="12:30" ht="12.75">
      <c r="L2243" s="46"/>
      <c r="M2243" s="46"/>
      <c r="AA2243" s="36"/>
      <c r="AB2243" s="36"/>
      <c r="AC2243" s="36"/>
      <c r="AD2243" s="36"/>
    </row>
    <row r="2244" spans="12:30" ht="12.75">
      <c r="L2244" s="46"/>
      <c r="M2244" s="46"/>
      <c r="AA2244" s="36"/>
      <c r="AB2244" s="36"/>
      <c r="AC2244" s="36"/>
      <c r="AD2244" s="36"/>
    </row>
    <row r="2245" spans="12:30" ht="12.75">
      <c r="L2245" s="46"/>
      <c r="M2245" s="46"/>
      <c r="AA2245" s="36"/>
      <c r="AB2245" s="36"/>
      <c r="AC2245" s="36"/>
      <c r="AD2245" s="36"/>
    </row>
    <row r="2246" spans="12:30" ht="12.75">
      <c r="L2246" s="46"/>
      <c r="M2246" s="46"/>
      <c r="AA2246" s="36"/>
      <c r="AB2246" s="36"/>
      <c r="AC2246" s="36"/>
      <c r="AD2246" s="36"/>
    </row>
    <row r="2247" spans="12:30" ht="12.75">
      <c r="L2247" s="46"/>
      <c r="M2247" s="46"/>
      <c r="AA2247" s="36"/>
      <c r="AB2247" s="36"/>
      <c r="AC2247" s="36"/>
      <c r="AD2247" s="36"/>
    </row>
    <row r="2248" spans="12:30" ht="12.75">
      <c r="L2248" s="46"/>
      <c r="M2248" s="46"/>
      <c r="AA2248" s="36"/>
      <c r="AB2248" s="36"/>
      <c r="AC2248" s="36"/>
      <c r="AD2248" s="36"/>
    </row>
    <row r="2249" spans="12:30" ht="12.75">
      <c r="L2249" s="46"/>
      <c r="M2249" s="46"/>
      <c r="AA2249" s="36"/>
      <c r="AB2249" s="36"/>
      <c r="AC2249" s="36"/>
      <c r="AD2249" s="36"/>
    </row>
    <row r="2250" spans="12:30" ht="12.75">
      <c r="L2250" s="46"/>
      <c r="M2250" s="46"/>
      <c r="AA2250" s="36"/>
      <c r="AB2250" s="36"/>
      <c r="AC2250" s="36"/>
      <c r="AD2250" s="36"/>
    </row>
    <row r="2251" spans="12:30" ht="12.75">
      <c r="L2251" s="46"/>
      <c r="M2251" s="46"/>
      <c r="AA2251" s="36"/>
      <c r="AB2251" s="36"/>
      <c r="AC2251" s="36"/>
      <c r="AD2251" s="36"/>
    </row>
    <row r="2252" spans="12:30" ht="12.75">
      <c r="L2252" s="46"/>
      <c r="M2252" s="46"/>
      <c r="AA2252" s="36"/>
      <c r="AB2252" s="36"/>
      <c r="AC2252" s="36"/>
      <c r="AD2252" s="36"/>
    </row>
    <row r="2253" spans="12:30" ht="12.75">
      <c r="L2253" s="46"/>
      <c r="M2253" s="46"/>
      <c r="AA2253" s="36"/>
      <c r="AB2253" s="36"/>
      <c r="AC2253" s="36"/>
      <c r="AD2253" s="36"/>
    </row>
    <row r="2254" spans="12:30" ht="12.75">
      <c r="L2254" s="46"/>
      <c r="M2254" s="46"/>
      <c r="AA2254" s="36"/>
      <c r="AB2254" s="36"/>
      <c r="AC2254" s="36"/>
      <c r="AD2254" s="36"/>
    </row>
    <row r="2255" spans="12:30" ht="12.75">
      <c r="L2255" s="46"/>
      <c r="M2255" s="46"/>
      <c r="AA2255" s="36"/>
      <c r="AB2255" s="36"/>
      <c r="AC2255" s="36"/>
      <c r="AD2255" s="36"/>
    </row>
    <row r="2256" spans="12:30" ht="12.75">
      <c r="L2256" s="46"/>
      <c r="M2256" s="46"/>
      <c r="AA2256" s="36"/>
      <c r="AB2256" s="36"/>
      <c r="AC2256" s="36"/>
      <c r="AD2256" s="36"/>
    </row>
    <row r="2257" spans="12:30" ht="12.75">
      <c r="L2257" s="46"/>
      <c r="M2257" s="46"/>
      <c r="AA2257" s="36"/>
      <c r="AB2257" s="36"/>
      <c r="AC2257" s="36"/>
      <c r="AD2257" s="36"/>
    </row>
    <row r="2258" spans="12:30" ht="12.75">
      <c r="L2258" s="46"/>
      <c r="M2258" s="46"/>
      <c r="AA2258" s="36"/>
      <c r="AB2258" s="36"/>
      <c r="AC2258" s="36"/>
      <c r="AD2258" s="36"/>
    </row>
    <row r="2259" spans="12:30" ht="12.75">
      <c r="L2259" s="46"/>
      <c r="M2259" s="46"/>
      <c r="AA2259" s="36"/>
      <c r="AB2259" s="36"/>
      <c r="AC2259" s="36"/>
      <c r="AD2259" s="36"/>
    </row>
    <row r="2260" spans="12:30" ht="12.75">
      <c r="L2260" s="46"/>
      <c r="M2260" s="46"/>
      <c r="AA2260" s="36"/>
      <c r="AB2260" s="36"/>
      <c r="AC2260" s="36"/>
      <c r="AD2260" s="36"/>
    </row>
    <row r="2261" spans="12:30" ht="12.75">
      <c r="L2261" s="46"/>
      <c r="M2261" s="46"/>
      <c r="AA2261" s="36"/>
      <c r="AB2261" s="36"/>
      <c r="AC2261" s="36"/>
      <c r="AD2261" s="36"/>
    </row>
    <row r="2262" spans="12:30" ht="12.75">
      <c r="L2262" s="46"/>
      <c r="M2262" s="46"/>
      <c r="AA2262" s="36"/>
      <c r="AB2262" s="36"/>
      <c r="AC2262" s="36"/>
      <c r="AD2262" s="36"/>
    </row>
    <row r="2263" spans="12:30" ht="12.75">
      <c r="L2263" s="46"/>
      <c r="M2263" s="46"/>
      <c r="AA2263" s="36"/>
      <c r="AB2263" s="36"/>
      <c r="AC2263" s="36"/>
      <c r="AD2263" s="36"/>
    </row>
    <row r="2264" spans="12:30" ht="12.75">
      <c r="L2264" s="46"/>
      <c r="M2264" s="46"/>
      <c r="AA2264" s="36"/>
      <c r="AB2264" s="36"/>
      <c r="AC2264" s="36"/>
      <c r="AD2264" s="36"/>
    </row>
    <row r="2265" spans="12:30" ht="12.75">
      <c r="L2265" s="46"/>
      <c r="M2265" s="46"/>
      <c r="AA2265" s="36"/>
      <c r="AB2265" s="36"/>
      <c r="AC2265" s="36"/>
      <c r="AD2265" s="36"/>
    </row>
    <row r="2266" spans="12:30" ht="12.75">
      <c r="L2266" s="46"/>
      <c r="M2266" s="46"/>
      <c r="AA2266" s="36"/>
      <c r="AB2266" s="36"/>
      <c r="AC2266" s="36"/>
      <c r="AD2266" s="36"/>
    </row>
    <row r="2267" spans="12:30" ht="12.75">
      <c r="L2267" s="46"/>
      <c r="M2267" s="46"/>
      <c r="AA2267" s="36"/>
      <c r="AB2267" s="36"/>
      <c r="AC2267" s="36"/>
      <c r="AD2267" s="36"/>
    </row>
    <row r="2268" spans="12:30" ht="12.75">
      <c r="L2268" s="46"/>
      <c r="M2268" s="46"/>
      <c r="AA2268" s="36"/>
      <c r="AB2268" s="36"/>
      <c r="AC2268" s="36"/>
      <c r="AD2268" s="36"/>
    </row>
    <row r="2269" spans="12:30" ht="12.75">
      <c r="L2269" s="46"/>
      <c r="M2269" s="46"/>
      <c r="AA2269" s="36"/>
      <c r="AB2269" s="36"/>
      <c r="AC2269" s="36"/>
      <c r="AD2269" s="36"/>
    </row>
    <row r="2270" spans="12:30" ht="12.75">
      <c r="L2270" s="46"/>
      <c r="M2270" s="46"/>
      <c r="AA2270" s="36"/>
      <c r="AB2270" s="36"/>
      <c r="AC2270" s="36"/>
      <c r="AD2270" s="36"/>
    </row>
    <row r="2271" spans="12:30" ht="12.75">
      <c r="L2271" s="46"/>
      <c r="M2271" s="46"/>
      <c r="AA2271" s="36"/>
      <c r="AB2271" s="36"/>
      <c r="AC2271" s="36"/>
      <c r="AD2271" s="36"/>
    </row>
    <row r="2272" spans="12:30" ht="12.75">
      <c r="L2272" s="46"/>
      <c r="M2272" s="46"/>
      <c r="AA2272" s="36"/>
      <c r="AB2272" s="36"/>
      <c r="AC2272" s="36"/>
      <c r="AD2272" s="36"/>
    </row>
    <row r="2273" spans="12:30" ht="12.75">
      <c r="L2273" s="46"/>
      <c r="M2273" s="46"/>
      <c r="AA2273" s="36"/>
      <c r="AB2273" s="36"/>
      <c r="AC2273" s="36"/>
      <c r="AD2273" s="36"/>
    </row>
    <row r="2274" spans="12:30" ht="12.75">
      <c r="L2274" s="46"/>
      <c r="M2274" s="46"/>
      <c r="AA2274" s="36"/>
      <c r="AB2274" s="36"/>
      <c r="AC2274" s="36"/>
      <c r="AD2274" s="36"/>
    </row>
    <row r="2275" spans="12:30" ht="12.75">
      <c r="L2275" s="46"/>
      <c r="M2275" s="46"/>
      <c r="AA2275" s="36"/>
      <c r="AB2275" s="36"/>
      <c r="AC2275" s="36"/>
      <c r="AD2275" s="36"/>
    </row>
    <row r="2276" spans="12:30" ht="12.75">
      <c r="L2276" s="46"/>
      <c r="M2276" s="46"/>
      <c r="AA2276" s="36"/>
      <c r="AB2276" s="36"/>
      <c r="AC2276" s="36"/>
      <c r="AD2276" s="36"/>
    </row>
    <row r="2277" spans="12:30" ht="12.75">
      <c r="L2277" s="46"/>
      <c r="M2277" s="46"/>
      <c r="AA2277" s="36"/>
      <c r="AB2277" s="36"/>
      <c r="AC2277" s="36"/>
      <c r="AD2277" s="36"/>
    </row>
    <row r="2278" spans="12:30" ht="12.75">
      <c r="L2278" s="46"/>
      <c r="M2278" s="46"/>
      <c r="AA2278" s="36"/>
      <c r="AB2278" s="36"/>
      <c r="AC2278" s="36"/>
      <c r="AD2278" s="36"/>
    </row>
    <row r="2279" spans="12:30" ht="12.75">
      <c r="L2279" s="46"/>
      <c r="M2279" s="46"/>
      <c r="AA2279" s="36"/>
      <c r="AB2279" s="36"/>
      <c r="AC2279" s="36"/>
      <c r="AD2279" s="36"/>
    </row>
    <row r="2280" spans="12:30" ht="12.75">
      <c r="L2280" s="46"/>
      <c r="M2280" s="46"/>
      <c r="AA2280" s="36"/>
      <c r="AB2280" s="36"/>
      <c r="AC2280" s="36"/>
      <c r="AD2280" s="36"/>
    </row>
    <row r="2281" spans="12:30" ht="12.75">
      <c r="L2281" s="46"/>
      <c r="M2281" s="46"/>
      <c r="AA2281" s="36"/>
      <c r="AB2281" s="36"/>
      <c r="AC2281" s="36"/>
      <c r="AD2281" s="36"/>
    </row>
    <row r="2282" spans="12:30" ht="12.75">
      <c r="L2282" s="46"/>
      <c r="M2282" s="46"/>
      <c r="AA2282" s="36"/>
      <c r="AB2282" s="36"/>
      <c r="AC2282" s="36"/>
      <c r="AD2282" s="36"/>
    </row>
    <row r="2283" spans="12:30" ht="12.75">
      <c r="L2283" s="46"/>
      <c r="M2283" s="46"/>
      <c r="AA2283" s="36"/>
      <c r="AB2283" s="36"/>
      <c r="AC2283" s="36"/>
      <c r="AD2283" s="36"/>
    </row>
    <row r="2284" spans="12:30" ht="12.75">
      <c r="L2284" s="46"/>
      <c r="M2284" s="46"/>
      <c r="AA2284" s="36"/>
      <c r="AB2284" s="36"/>
      <c r="AC2284" s="36"/>
      <c r="AD2284" s="36"/>
    </row>
    <row r="2285" spans="12:30" ht="12.75">
      <c r="L2285" s="46"/>
      <c r="M2285" s="46"/>
      <c r="AA2285" s="36"/>
      <c r="AB2285" s="36"/>
      <c r="AC2285" s="36"/>
      <c r="AD2285" s="36"/>
    </row>
    <row r="2286" spans="12:30" ht="12.75">
      <c r="L2286" s="46"/>
      <c r="M2286" s="46"/>
      <c r="AA2286" s="36"/>
      <c r="AB2286" s="36"/>
      <c r="AC2286" s="36"/>
      <c r="AD2286" s="36"/>
    </row>
    <row r="2287" spans="12:30" ht="12.75">
      <c r="L2287" s="46"/>
      <c r="M2287" s="46"/>
      <c r="AA2287" s="36"/>
      <c r="AB2287" s="36"/>
      <c r="AC2287" s="36"/>
      <c r="AD2287" s="36"/>
    </row>
    <row r="2288" spans="12:30" ht="12.75">
      <c r="L2288" s="46"/>
      <c r="M2288" s="46"/>
      <c r="AA2288" s="36"/>
      <c r="AB2288" s="36"/>
      <c r="AC2288" s="36"/>
      <c r="AD2288" s="36"/>
    </row>
    <row r="2289" spans="12:30" ht="12.75">
      <c r="L2289" s="46"/>
      <c r="M2289" s="46"/>
      <c r="AA2289" s="36"/>
      <c r="AB2289" s="36"/>
      <c r="AC2289" s="36"/>
      <c r="AD2289" s="36"/>
    </row>
    <row r="2290" spans="12:30" ht="12.75">
      <c r="L2290" s="46"/>
      <c r="M2290" s="46"/>
      <c r="AA2290" s="36"/>
      <c r="AB2290" s="36"/>
      <c r="AC2290" s="36"/>
      <c r="AD2290" s="36"/>
    </row>
    <row r="2291" spans="12:30" ht="12.75">
      <c r="L2291" s="46"/>
      <c r="M2291" s="46"/>
      <c r="AA2291" s="36"/>
      <c r="AB2291" s="36"/>
      <c r="AC2291" s="36"/>
      <c r="AD2291" s="36"/>
    </row>
    <row r="2292" spans="12:30" ht="12.75">
      <c r="L2292" s="46"/>
      <c r="M2292" s="46"/>
      <c r="AA2292" s="36"/>
      <c r="AB2292" s="36"/>
      <c r="AC2292" s="36"/>
      <c r="AD2292" s="36"/>
    </row>
    <row r="2293" spans="12:30" ht="12.75">
      <c r="L2293" s="46"/>
      <c r="M2293" s="46"/>
      <c r="AA2293" s="36"/>
      <c r="AB2293" s="36"/>
      <c r="AC2293" s="36"/>
      <c r="AD2293" s="36"/>
    </row>
    <row r="2294" spans="12:30" ht="12.75">
      <c r="L2294" s="46"/>
      <c r="M2294" s="46"/>
      <c r="AA2294" s="36"/>
      <c r="AB2294" s="36"/>
      <c r="AC2294" s="36"/>
      <c r="AD2294" s="36"/>
    </row>
    <row r="2295" spans="12:30" ht="12.75">
      <c r="L2295" s="46"/>
      <c r="M2295" s="46"/>
      <c r="AA2295" s="36"/>
      <c r="AB2295" s="36"/>
      <c r="AC2295" s="36"/>
      <c r="AD2295" s="36"/>
    </row>
    <row r="2296" spans="12:30" ht="12.75">
      <c r="L2296" s="46"/>
      <c r="M2296" s="46"/>
      <c r="AA2296" s="36"/>
      <c r="AB2296" s="36"/>
      <c r="AC2296" s="36"/>
      <c r="AD2296" s="36"/>
    </row>
    <row r="2297" spans="12:30" ht="12.75">
      <c r="L2297" s="46"/>
      <c r="M2297" s="46"/>
      <c r="AA2297" s="36"/>
      <c r="AB2297" s="36"/>
      <c r="AC2297" s="36"/>
      <c r="AD2297" s="36"/>
    </row>
    <row r="2298" spans="12:30" ht="12.75">
      <c r="L2298" s="46"/>
      <c r="M2298" s="46"/>
      <c r="AA2298" s="36"/>
      <c r="AB2298" s="36"/>
      <c r="AC2298" s="36"/>
      <c r="AD2298" s="36"/>
    </row>
    <row r="2299" spans="12:30" ht="12.75">
      <c r="L2299" s="46"/>
      <c r="M2299" s="46"/>
      <c r="AA2299" s="36"/>
      <c r="AB2299" s="36"/>
      <c r="AC2299" s="36"/>
      <c r="AD2299" s="36"/>
    </row>
    <row r="2300" spans="12:30" ht="12.75">
      <c r="L2300" s="46"/>
      <c r="M2300" s="46"/>
      <c r="AA2300" s="36"/>
      <c r="AB2300" s="36"/>
      <c r="AC2300" s="36"/>
      <c r="AD2300" s="36"/>
    </row>
    <row r="2301" spans="12:30" ht="12.75">
      <c r="L2301" s="46"/>
      <c r="M2301" s="46"/>
      <c r="AA2301" s="36"/>
      <c r="AB2301" s="36"/>
      <c r="AC2301" s="36"/>
      <c r="AD2301" s="36"/>
    </row>
    <row r="2302" spans="12:30" ht="12.75">
      <c r="L2302" s="46"/>
      <c r="M2302" s="46"/>
      <c r="AA2302" s="36"/>
      <c r="AB2302" s="36"/>
      <c r="AC2302" s="36"/>
      <c r="AD2302" s="36"/>
    </row>
    <row r="2303" spans="12:30" ht="12.75">
      <c r="L2303" s="46"/>
      <c r="M2303" s="46"/>
      <c r="AA2303" s="36"/>
      <c r="AB2303" s="36"/>
      <c r="AC2303" s="36"/>
      <c r="AD2303" s="36"/>
    </row>
    <row r="2304" spans="12:30" ht="12.75">
      <c r="L2304" s="46"/>
      <c r="M2304" s="46"/>
      <c r="AA2304" s="36"/>
      <c r="AB2304" s="36"/>
      <c r="AC2304" s="36"/>
      <c r="AD2304" s="36"/>
    </row>
    <row r="2305" spans="12:30" ht="12.75">
      <c r="L2305" s="46"/>
      <c r="M2305" s="46"/>
      <c r="AA2305" s="36"/>
      <c r="AB2305" s="36"/>
      <c r="AC2305" s="36"/>
      <c r="AD2305" s="36"/>
    </row>
    <row r="2306" spans="12:30" ht="12.75">
      <c r="L2306" s="46"/>
      <c r="M2306" s="46"/>
      <c r="AA2306" s="36"/>
      <c r="AB2306" s="36"/>
      <c r="AC2306" s="36"/>
      <c r="AD2306" s="36"/>
    </row>
    <row r="2307" spans="12:30" ht="12.75">
      <c r="L2307" s="46"/>
      <c r="M2307" s="46"/>
      <c r="AA2307" s="36"/>
      <c r="AB2307" s="36"/>
      <c r="AC2307" s="36"/>
      <c r="AD2307" s="36"/>
    </row>
    <row r="2308" spans="12:30" ht="12.75">
      <c r="L2308" s="46"/>
      <c r="M2308" s="46"/>
      <c r="AA2308" s="36"/>
      <c r="AB2308" s="36"/>
      <c r="AC2308" s="36"/>
      <c r="AD2308" s="36"/>
    </row>
    <row r="2309" spans="12:30" ht="12.75">
      <c r="L2309" s="46"/>
      <c r="M2309" s="46"/>
      <c r="AA2309" s="36"/>
      <c r="AB2309" s="36"/>
      <c r="AC2309" s="36"/>
      <c r="AD2309" s="36"/>
    </row>
    <row r="2310" spans="12:30" ht="12.75">
      <c r="L2310" s="46"/>
      <c r="M2310" s="46"/>
      <c r="AA2310" s="36"/>
      <c r="AB2310" s="36"/>
      <c r="AC2310" s="36"/>
      <c r="AD2310" s="36"/>
    </row>
    <row r="2311" spans="12:30" ht="12.75">
      <c r="L2311" s="46"/>
      <c r="M2311" s="46"/>
      <c r="AA2311" s="36"/>
      <c r="AB2311" s="36"/>
      <c r="AC2311" s="36"/>
      <c r="AD2311" s="36"/>
    </row>
    <row r="2312" spans="12:30" ht="12.75">
      <c r="L2312" s="46"/>
      <c r="M2312" s="46"/>
      <c r="AA2312" s="36"/>
      <c r="AB2312" s="36"/>
      <c r="AC2312" s="36"/>
      <c r="AD2312" s="36"/>
    </row>
    <row r="2313" spans="12:30" ht="12.75">
      <c r="L2313" s="46"/>
      <c r="M2313" s="46"/>
      <c r="AA2313" s="36"/>
      <c r="AB2313" s="36"/>
      <c r="AC2313" s="36"/>
      <c r="AD2313" s="36"/>
    </row>
    <row r="2314" spans="12:30" ht="12.75">
      <c r="L2314" s="46"/>
      <c r="M2314" s="46"/>
      <c r="AA2314" s="36"/>
      <c r="AB2314" s="36"/>
      <c r="AC2314" s="36"/>
      <c r="AD2314" s="36"/>
    </row>
    <row r="2315" spans="12:30" ht="12.75">
      <c r="L2315" s="46"/>
      <c r="M2315" s="46"/>
      <c r="AA2315" s="36"/>
      <c r="AB2315" s="36"/>
      <c r="AC2315" s="36"/>
      <c r="AD2315" s="36"/>
    </row>
    <row r="2316" spans="12:30" ht="12.75">
      <c r="L2316" s="46"/>
      <c r="M2316" s="46"/>
      <c r="AA2316" s="36"/>
      <c r="AB2316" s="36"/>
      <c r="AC2316" s="36"/>
      <c r="AD2316" s="36"/>
    </row>
    <row r="2317" spans="12:30" ht="12.75">
      <c r="L2317" s="46"/>
      <c r="M2317" s="46"/>
      <c r="AA2317" s="36"/>
      <c r="AB2317" s="36"/>
      <c r="AC2317" s="36"/>
      <c r="AD2317" s="36"/>
    </row>
    <row r="2318" spans="12:30" ht="12.75">
      <c r="L2318" s="46"/>
      <c r="M2318" s="46"/>
      <c r="AA2318" s="36"/>
      <c r="AB2318" s="36"/>
      <c r="AC2318" s="36"/>
      <c r="AD2318" s="36"/>
    </row>
    <row r="2319" spans="12:30" ht="12.75">
      <c r="L2319" s="46"/>
      <c r="M2319" s="46"/>
      <c r="AA2319" s="36"/>
      <c r="AB2319" s="36"/>
      <c r="AC2319" s="36"/>
      <c r="AD2319" s="36"/>
    </row>
    <row r="2320" spans="12:30" ht="12.75">
      <c r="L2320" s="46"/>
      <c r="M2320" s="46"/>
      <c r="AA2320" s="36"/>
      <c r="AB2320" s="36"/>
      <c r="AC2320" s="36"/>
      <c r="AD2320" s="36"/>
    </row>
    <row r="2321" spans="12:30" ht="12.75">
      <c r="L2321" s="46"/>
      <c r="M2321" s="46"/>
      <c r="AA2321" s="36"/>
      <c r="AB2321" s="36"/>
      <c r="AC2321" s="36"/>
      <c r="AD2321" s="36"/>
    </row>
    <row r="2322" spans="12:30" ht="12.75">
      <c r="L2322" s="46"/>
      <c r="M2322" s="46"/>
      <c r="AA2322" s="36"/>
      <c r="AB2322" s="36"/>
      <c r="AC2322" s="36"/>
      <c r="AD2322" s="36"/>
    </row>
    <row r="2323" spans="12:30" ht="12.75">
      <c r="L2323" s="46"/>
      <c r="M2323" s="46"/>
      <c r="AA2323" s="36"/>
      <c r="AB2323" s="36"/>
      <c r="AC2323" s="36"/>
      <c r="AD2323" s="36"/>
    </row>
    <row r="2324" spans="12:30" ht="12.75">
      <c r="L2324" s="46"/>
      <c r="M2324" s="46"/>
      <c r="AA2324" s="36"/>
      <c r="AB2324" s="36"/>
      <c r="AC2324" s="36"/>
      <c r="AD2324" s="36"/>
    </row>
    <row r="2325" spans="12:30" ht="12.75">
      <c r="L2325" s="46"/>
      <c r="M2325" s="46"/>
      <c r="AA2325" s="36"/>
      <c r="AB2325" s="36"/>
      <c r="AC2325" s="36"/>
      <c r="AD2325" s="36"/>
    </row>
    <row r="2326" spans="12:30" ht="12.75">
      <c r="L2326" s="46"/>
      <c r="M2326" s="46"/>
      <c r="AA2326" s="36"/>
      <c r="AB2326" s="36"/>
      <c r="AC2326" s="36"/>
      <c r="AD2326" s="36"/>
    </row>
    <row r="2327" spans="12:30" ht="12.75">
      <c r="L2327" s="46"/>
      <c r="M2327" s="46"/>
      <c r="AA2327" s="36"/>
      <c r="AB2327" s="36"/>
      <c r="AC2327" s="36"/>
      <c r="AD2327" s="36"/>
    </row>
    <row r="2328" spans="12:30" ht="12.75">
      <c r="L2328" s="46"/>
      <c r="M2328" s="46"/>
      <c r="AA2328" s="36"/>
      <c r="AB2328" s="36"/>
      <c r="AC2328" s="36"/>
      <c r="AD2328" s="36"/>
    </row>
    <row r="2329" spans="12:30" ht="12.75">
      <c r="L2329" s="46"/>
      <c r="M2329" s="46"/>
      <c r="AA2329" s="36"/>
      <c r="AB2329" s="36"/>
      <c r="AC2329" s="36"/>
      <c r="AD2329" s="36"/>
    </row>
    <row r="2330" spans="12:30" ht="12.75">
      <c r="L2330" s="46"/>
      <c r="M2330" s="46"/>
      <c r="AA2330" s="36"/>
      <c r="AB2330" s="36"/>
      <c r="AC2330" s="36"/>
      <c r="AD2330" s="36"/>
    </row>
    <row r="2331" spans="12:30" ht="12.75">
      <c r="L2331" s="46"/>
      <c r="M2331" s="46"/>
      <c r="AA2331" s="36"/>
      <c r="AB2331" s="36"/>
      <c r="AC2331" s="36"/>
      <c r="AD2331" s="36"/>
    </row>
    <row r="2332" spans="12:30" ht="12.75">
      <c r="L2332" s="46"/>
      <c r="M2332" s="46"/>
      <c r="AA2332" s="36"/>
      <c r="AB2332" s="36"/>
      <c r="AC2332" s="36"/>
      <c r="AD2332" s="36"/>
    </row>
    <row r="2333" spans="12:30" ht="12.75">
      <c r="L2333" s="46"/>
      <c r="M2333" s="46"/>
      <c r="AA2333" s="36"/>
      <c r="AB2333" s="36"/>
      <c r="AC2333" s="36"/>
      <c r="AD2333" s="36"/>
    </row>
    <row r="2334" spans="12:30" ht="12.75">
      <c r="L2334" s="46"/>
      <c r="M2334" s="46"/>
      <c r="AA2334" s="36"/>
      <c r="AB2334" s="36"/>
      <c r="AC2334" s="36"/>
      <c r="AD2334" s="36"/>
    </row>
    <row r="2335" spans="12:30" ht="12.75">
      <c r="L2335" s="46"/>
      <c r="M2335" s="46"/>
      <c r="AA2335" s="36"/>
      <c r="AB2335" s="36"/>
      <c r="AC2335" s="36"/>
      <c r="AD2335" s="36"/>
    </row>
    <row r="2336" spans="12:30" ht="12.75">
      <c r="L2336" s="46"/>
      <c r="M2336" s="46"/>
      <c r="AA2336" s="36"/>
      <c r="AB2336" s="36"/>
      <c r="AC2336" s="36"/>
      <c r="AD2336" s="36"/>
    </row>
    <row r="2337" spans="12:30" ht="12.75">
      <c r="L2337" s="46"/>
      <c r="M2337" s="46"/>
      <c r="AA2337" s="36"/>
      <c r="AB2337" s="36"/>
      <c r="AC2337" s="36"/>
      <c r="AD2337" s="36"/>
    </row>
    <row r="2338" spans="12:30" ht="12.75">
      <c r="L2338" s="46"/>
      <c r="M2338" s="46"/>
      <c r="AA2338" s="36"/>
      <c r="AB2338" s="36"/>
      <c r="AC2338" s="36"/>
      <c r="AD2338" s="36"/>
    </row>
    <row r="2339" spans="12:30" ht="12.75">
      <c r="L2339" s="46"/>
      <c r="M2339" s="46"/>
      <c r="AA2339" s="36"/>
      <c r="AB2339" s="36"/>
      <c r="AC2339" s="36"/>
      <c r="AD2339" s="36"/>
    </row>
    <row r="2340" spans="12:30" ht="12.75">
      <c r="L2340" s="46"/>
      <c r="M2340" s="46"/>
      <c r="AA2340" s="36"/>
      <c r="AB2340" s="36"/>
      <c r="AC2340" s="36"/>
      <c r="AD2340" s="36"/>
    </row>
    <row r="2341" spans="12:30" ht="12.75">
      <c r="L2341" s="46"/>
      <c r="M2341" s="46"/>
      <c r="AA2341" s="36"/>
      <c r="AB2341" s="36"/>
      <c r="AC2341" s="36"/>
      <c r="AD2341" s="36"/>
    </row>
    <row r="2342" spans="12:30" ht="12.75">
      <c r="L2342" s="46"/>
      <c r="M2342" s="46"/>
      <c r="AA2342" s="36"/>
      <c r="AB2342" s="36"/>
      <c r="AC2342" s="36"/>
      <c r="AD2342" s="36"/>
    </row>
    <row r="2343" spans="12:30" ht="12.75">
      <c r="L2343" s="46"/>
      <c r="M2343" s="46"/>
      <c r="AA2343" s="36"/>
      <c r="AB2343" s="36"/>
      <c r="AC2343" s="36"/>
      <c r="AD2343" s="36"/>
    </row>
    <row r="2344" spans="12:30" ht="12.75">
      <c r="L2344" s="46"/>
      <c r="M2344" s="46"/>
      <c r="AA2344" s="36"/>
      <c r="AB2344" s="36"/>
      <c r="AC2344" s="36"/>
      <c r="AD2344" s="36"/>
    </row>
    <row r="2345" spans="12:30" ht="12.75">
      <c r="L2345" s="46"/>
      <c r="M2345" s="46"/>
      <c r="AA2345" s="36"/>
      <c r="AB2345" s="36"/>
      <c r="AC2345" s="36"/>
      <c r="AD2345" s="36"/>
    </row>
    <row r="2346" spans="12:30" ht="12.75">
      <c r="L2346" s="46"/>
      <c r="M2346" s="46"/>
      <c r="AA2346" s="36"/>
      <c r="AB2346" s="36"/>
      <c r="AC2346" s="36"/>
      <c r="AD2346" s="36"/>
    </row>
    <row r="2347" spans="12:30" ht="12.75">
      <c r="L2347" s="46"/>
      <c r="M2347" s="46"/>
      <c r="AA2347" s="36"/>
      <c r="AB2347" s="36"/>
      <c r="AC2347" s="36"/>
      <c r="AD2347" s="36"/>
    </row>
    <row r="2348" spans="12:30" ht="12.75">
      <c r="L2348" s="46"/>
      <c r="M2348" s="46"/>
      <c r="AA2348" s="36"/>
      <c r="AB2348" s="36"/>
      <c r="AC2348" s="36"/>
      <c r="AD2348" s="36"/>
    </row>
    <row r="2349" spans="12:30" ht="12.75">
      <c r="L2349" s="46"/>
      <c r="M2349" s="46"/>
      <c r="AA2349" s="36"/>
      <c r="AB2349" s="36"/>
      <c r="AC2349" s="36"/>
      <c r="AD2349" s="36"/>
    </row>
    <row r="2350" spans="12:30" ht="12.75">
      <c r="L2350" s="46"/>
      <c r="M2350" s="46"/>
      <c r="AA2350" s="36"/>
      <c r="AB2350" s="36"/>
      <c r="AC2350" s="36"/>
      <c r="AD2350" s="36"/>
    </row>
    <row r="2351" spans="12:30" ht="12.75">
      <c r="L2351" s="46"/>
      <c r="M2351" s="46"/>
      <c r="AA2351" s="36"/>
      <c r="AB2351" s="36"/>
      <c r="AC2351" s="36"/>
      <c r="AD2351" s="36"/>
    </row>
    <row r="2352" spans="12:30" ht="12.75">
      <c r="L2352" s="46"/>
      <c r="M2352" s="46"/>
      <c r="AA2352" s="36"/>
      <c r="AB2352" s="36"/>
      <c r="AC2352" s="36"/>
      <c r="AD2352" s="36"/>
    </row>
    <row r="2353" spans="12:30" ht="12.75">
      <c r="L2353" s="46"/>
      <c r="M2353" s="46"/>
      <c r="AA2353" s="36"/>
      <c r="AB2353" s="36"/>
      <c r="AC2353" s="36"/>
      <c r="AD2353" s="36"/>
    </row>
    <row r="2354" spans="12:30" ht="12.75">
      <c r="L2354" s="46"/>
      <c r="M2354" s="46"/>
      <c r="AA2354" s="36"/>
      <c r="AB2354" s="36"/>
      <c r="AC2354" s="36"/>
      <c r="AD2354" s="36"/>
    </row>
    <row r="2355" spans="12:30" ht="12.75">
      <c r="L2355" s="46"/>
      <c r="M2355" s="46"/>
      <c r="AA2355" s="36"/>
      <c r="AB2355" s="36"/>
      <c r="AC2355" s="36"/>
      <c r="AD2355" s="36"/>
    </row>
    <row r="2356" spans="12:30" ht="12.75">
      <c r="L2356" s="46"/>
      <c r="M2356" s="46"/>
      <c r="AA2356" s="36"/>
      <c r="AB2356" s="36"/>
      <c r="AC2356" s="36"/>
      <c r="AD2356" s="36"/>
    </row>
    <row r="2357" spans="12:30" ht="12.75">
      <c r="L2357" s="46"/>
      <c r="M2357" s="46"/>
      <c r="AA2357" s="36"/>
      <c r="AB2357" s="36"/>
      <c r="AC2357" s="36"/>
      <c r="AD2357" s="36"/>
    </row>
    <row r="2358" spans="12:30" ht="12.75">
      <c r="L2358" s="46"/>
      <c r="M2358" s="46"/>
      <c r="AA2358" s="36"/>
      <c r="AB2358" s="36"/>
      <c r="AC2358" s="36"/>
      <c r="AD2358" s="36"/>
    </row>
    <row r="2359" spans="12:30" ht="12.75">
      <c r="L2359" s="46"/>
      <c r="M2359" s="46"/>
      <c r="AA2359" s="36"/>
      <c r="AB2359" s="36"/>
      <c r="AC2359" s="36"/>
      <c r="AD2359" s="36"/>
    </row>
    <row r="2360" spans="12:30" ht="12.75">
      <c r="L2360" s="46"/>
      <c r="M2360" s="46"/>
      <c r="AA2360" s="36"/>
      <c r="AB2360" s="36"/>
      <c r="AC2360" s="36"/>
      <c r="AD2360" s="36"/>
    </row>
    <row r="2361" spans="12:30" ht="12.75">
      <c r="L2361" s="46"/>
      <c r="M2361" s="46"/>
      <c r="AA2361" s="36"/>
      <c r="AB2361" s="36"/>
      <c r="AC2361" s="36"/>
      <c r="AD2361" s="36"/>
    </row>
    <row r="2362" spans="12:30" ht="12.75">
      <c r="L2362" s="46"/>
      <c r="M2362" s="46"/>
      <c r="AA2362" s="36"/>
      <c r="AB2362" s="36"/>
      <c r="AC2362" s="36"/>
      <c r="AD2362" s="36"/>
    </row>
    <row r="2363" spans="12:30" ht="12.75">
      <c r="L2363" s="46"/>
      <c r="M2363" s="46"/>
      <c r="AA2363" s="36"/>
      <c r="AB2363" s="36"/>
      <c r="AC2363" s="36"/>
      <c r="AD2363" s="36"/>
    </row>
    <row r="2364" spans="12:30" ht="12.75">
      <c r="L2364" s="46"/>
      <c r="M2364" s="46"/>
      <c r="AA2364" s="36"/>
      <c r="AB2364" s="36"/>
      <c r="AC2364" s="36"/>
      <c r="AD2364" s="36"/>
    </row>
    <row r="2365" spans="12:30" ht="12.75">
      <c r="L2365" s="46"/>
      <c r="M2365" s="46"/>
      <c r="AA2365" s="36"/>
      <c r="AB2365" s="36"/>
      <c r="AC2365" s="36"/>
      <c r="AD2365" s="36"/>
    </row>
    <row r="2366" spans="12:30" ht="12.75">
      <c r="L2366" s="46"/>
      <c r="M2366" s="46"/>
      <c r="AA2366" s="36"/>
      <c r="AB2366" s="36"/>
      <c r="AC2366" s="36"/>
      <c r="AD2366" s="36"/>
    </row>
    <row r="2367" spans="12:30" ht="12.75">
      <c r="L2367" s="46"/>
      <c r="M2367" s="46"/>
      <c r="AA2367" s="36"/>
      <c r="AB2367" s="36"/>
      <c r="AC2367" s="36"/>
      <c r="AD2367" s="36"/>
    </row>
    <row r="2368" spans="12:30" ht="12.75">
      <c r="L2368" s="46"/>
      <c r="M2368" s="46"/>
      <c r="AA2368" s="36"/>
      <c r="AB2368" s="36"/>
      <c r="AC2368" s="36"/>
      <c r="AD2368" s="36"/>
    </row>
    <row r="2369" spans="12:30" ht="12.75">
      <c r="L2369" s="46"/>
      <c r="M2369" s="46"/>
      <c r="AA2369" s="36"/>
      <c r="AB2369" s="36"/>
      <c r="AC2369" s="36"/>
      <c r="AD2369" s="36"/>
    </row>
    <row r="2370" spans="12:30" ht="12.75">
      <c r="L2370" s="46"/>
      <c r="M2370" s="46"/>
      <c r="AA2370" s="36"/>
      <c r="AB2370" s="36"/>
      <c r="AC2370" s="36"/>
      <c r="AD2370" s="36"/>
    </row>
    <row r="2371" spans="12:30" ht="12.75">
      <c r="L2371" s="46"/>
      <c r="M2371" s="46"/>
      <c r="AA2371" s="36"/>
      <c r="AB2371" s="36"/>
      <c r="AC2371" s="36"/>
      <c r="AD2371" s="36"/>
    </row>
    <row r="2372" spans="12:30" ht="12.75">
      <c r="L2372" s="46"/>
      <c r="M2372" s="46"/>
      <c r="AA2372" s="36"/>
      <c r="AB2372" s="36"/>
      <c r="AC2372" s="36"/>
      <c r="AD2372" s="36"/>
    </row>
    <row r="2373" spans="12:30" ht="12.75">
      <c r="L2373" s="46"/>
      <c r="M2373" s="46"/>
      <c r="AA2373" s="36"/>
      <c r="AB2373" s="36"/>
      <c r="AC2373" s="36"/>
      <c r="AD2373" s="36"/>
    </row>
    <row r="2374" spans="12:30" ht="12.75">
      <c r="L2374" s="46"/>
      <c r="M2374" s="46"/>
      <c r="AA2374" s="36"/>
      <c r="AB2374" s="36"/>
      <c r="AC2374" s="36"/>
      <c r="AD2374" s="36"/>
    </row>
    <row r="2375" spans="12:30" ht="12.75">
      <c r="L2375" s="46"/>
      <c r="M2375" s="46"/>
      <c r="AA2375" s="36"/>
      <c r="AB2375" s="36"/>
      <c r="AC2375" s="36"/>
      <c r="AD2375" s="36"/>
    </row>
    <row r="2376" spans="12:30" ht="12.75">
      <c r="L2376" s="46"/>
      <c r="M2376" s="46"/>
      <c r="AA2376" s="36"/>
      <c r="AB2376" s="36"/>
      <c r="AC2376" s="36"/>
      <c r="AD2376" s="36"/>
    </row>
    <row r="2377" spans="12:30" ht="12.75">
      <c r="L2377" s="46"/>
      <c r="M2377" s="46"/>
      <c r="AA2377" s="36"/>
      <c r="AB2377" s="36"/>
      <c r="AC2377" s="36"/>
      <c r="AD2377" s="36"/>
    </row>
    <row r="2378" spans="12:30" ht="12.75">
      <c r="L2378" s="46"/>
      <c r="M2378" s="46"/>
      <c r="AA2378" s="36"/>
      <c r="AB2378" s="36"/>
      <c r="AC2378" s="36"/>
      <c r="AD2378" s="36"/>
    </row>
    <row r="2379" spans="12:30" ht="12.75">
      <c r="L2379" s="46"/>
      <c r="M2379" s="46"/>
      <c r="AA2379" s="36"/>
      <c r="AB2379" s="36"/>
      <c r="AC2379" s="36"/>
      <c r="AD2379" s="36"/>
    </row>
    <row r="2380" spans="12:30" ht="12.75">
      <c r="L2380" s="46"/>
      <c r="M2380" s="46"/>
      <c r="AA2380" s="36"/>
      <c r="AB2380" s="36"/>
      <c r="AC2380" s="36"/>
      <c r="AD2380" s="36"/>
    </row>
    <row r="2381" spans="12:30" ht="12.75">
      <c r="L2381" s="46"/>
      <c r="M2381" s="46"/>
      <c r="AA2381" s="36"/>
      <c r="AB2381" s="36"/>
      <c r="AC2381" s="36"/>
      <c r="AD2381" s="36"/>
    </row>
    <row r="2382" spans="12:30" ht="12.75">
      <c r="L2382" s="46"/>
      <c r="M2382" s="46"/>
      <c r="AA2382" s="36"/>
      <c r="AB2382" s="36"/>
      <c r="AC2382" s="36"/>
      <c r="AD2382" s="36"/>
    </row>
    <row r="2383" spans="12:30" ht="12.75">
      <c r="L2383" s="46"/>
      <c r="M2383" s="46"/>
      <c r="AA2383" s="36"/>
      <c r="AB2383" s="36"/>
      <c r="AC2383" s="36"/>
      <c r="AD2383" s="36"/>
    </row>
    <row r="2384" spans="12:30" ht="12.75">
      <c r="L2384" s="46"/>
      <c r="M2384" s="46"/>
      <c r="AA2384" s="36"/>
      <c r="AB2384" s="36"/>
      <c r="AC2384" s="36"/>
      <c r="AD2384" s="36"/>
    </row>
    <row r="2385" spans="12:30" ht="12.75">
      <c r="L2385" s="46"/>
      <c r="M2385" s="46"/>
      <c r="AA2385" s="36"/>
      <c r="AB2385" s="36"/>
      <c r="AC2385" s="36"/>
      <c r="AD2385" s="36"/>
    </row>
    <row r="2386" spans="12:30" ht="12.75">
      <c r="L2386" s="46"/>
      <c r="M2386" s="46"/>
      <c r="AA2386" s="36"/>
      <c r="AB2386" s="36"/>
      <c r="AC2386" s="36"/>
      <c r="AD2386" s="36"/>
    </row>
    <row r="2387" spans="12:30" ht="12.75">
      <c r="L2387" s="46"/>
      <c r="M2387" s="46"/>
      <c r="AA2387" s="36"/>
      <c r="AB2387" s="36"/>
      <c r="AC2387" s="36"/>
      <c r="AD2387" s="36"/>
    </row>
    <row r="2388" spans="12:30" ht="12.75">
      <c r="L2388" s="46"/>
      <c r="M2388" s="46"/>
      <c r="AA2388" s="36"/>
      <c r="AB2388" s="36"/>
      <c r="AC2388" s="36"/>
      <c r="AD2388" s="36"/>
    </row>
    <row r="2389" spans="12:30" ht="12.75">
      <c r="L2389" s="46"/>
      <c r="M2389" s="46"/>
      <c r="AA2389" s="36"/>
      <c r="AB2389" s="36"/>
      <c r="AC2389" s="36"/>
      <c r="AD2389" s="36"/>
    </row>
    <row r="2390" spans="12:30" ht="12.75">
      <c r="L2390" s="46"/>
      <c r="M2390" s="46"/>
      <c r="AA2390" s="36"/>
      <c r="AB2390" s="36"/>
      <c r="AC2390" s="36"/>
      <c r="AD2390" s="36"/>
    </row>
    <row r="2391" spans="12:30" ht="12.75">
      <c r="L2391" s="46"/>
      <c r="M2391" s="46"/>
      <c r="AA2391" s="36"/>
      <c r="AB2391" s="36"/>
      <c r="AC2391" s="36"/>
      <c r="AD2391" s="36"/>
    </row>
    <row r="2392" spans="12:30" ht="12.75">
      <c r="L2392" s="46"/>
      <c r="M2392" s="46"/>
      <c r="AA2392" s="36"/>
      <c r="AB2392" s="36"/>
      <c r="AC2392" s="36"/>
      <c r="AD2392" s="36"/>
    </row>
    <row r="2393" spans="12:30" ht="12.75">
      <c r="L2393" s="46"/>
      <c r="M2393" s="46"/>
      <c r="AA2393" s="36"/>
      <c r="AB2393" s="36"/>
      <c r="AC2393" s="36"/>
      <c r="AD2393" s="36"/>
    </row>
    <row r="2394" spans="12:30" ht="12.75">
      <c r="L2394" s="46"/>
      <c r="M2394" s="46"/>
      <c r="AA2394" s="36"/>
      <c r="AB2394" s="36"/>
      <c r="AC2394" s="36"/>
      <c r="AD2394" s="36"/>
    </row>
    <row r="2395" spans="12:30" ht="12.75">
      <c r="L2395" s="46"/>
      <c r="M2395" s="46"/>
      <c r="AA2395" s="36"/>
      <c r="AB2395" s="36"/>
      <c r="AC2395" s="36"/>
      <c r="AD2395" s="36"/>
    </row>
    <row r="2396" spans="12:30" ht="12.75">
      <c r="L2396" s="46"/>
      <c r="M2396" s="46"/>
      <c r="AA2396" s="36"/>
      <c r="AB2396" s="36"/>
      <c r="AC2396" s="36"/>
      <c r="AD2396" s="36"/>
    </row>
    <row r="2397" spans="12:30" ht="12.75">
      <c r="L2397" s="46"/>
      <c r="M2397" s="46"/>
      <c r="AA2397" s="36"/>
      <c r="AB2397" s="36"/>
      <c r="AC2397" s="36"/>
      <c r="AD2397" s="36"/>
    </row>
    <row r="2398" spans="12:30" ht="12.75">
      <c r="L2398" s="46"/>
      <c r="M2398" s="46"/>
      <c r="AA2398" s="36"/>
      <c r="AB2398" s="36"/>
      <c r="AC2398" s="36"/>
      <c r="AD2398" s="36"/>
    </row>
    <row r="2399" spans="12:30" ht="12.75">
      <c r="L2399" s="46"/>
      <c r="M2399" s="46"/>
      <c r="AA2399" s="36"/>
      <c r="AB2399" s="36"/>
      <c r="AC2399" s="36"/>
      <c r="AD2399" s="36"/>
    </row>
    <row r="2400" spans="12:30" ht="12.75">
      <c r="L2400" s="46"/>
      <c r="M2400" s="46"/>
      <c r="AA2400" s="36"/>
      <c r="AB2400" s="36"/>
      <c r="AC2400" s="36"/>
      <c r="AD2400" s="36"/>
    </row>
    <row r="2401" spans="12:30" ht="12.75">
      <c r="L2401" s="46"/>
      <c r="M2401" s="46"/>
      <c r="AA2401" s="36"/>
      <c r="AB2401" s="36"/>
      <c r="AC2401" s="36"/>
      <c r="AD2401" s="36"/>
    </row>
    <row r="2402" spans="12:30" ht="12.75">
      <c r="L2402" s="46"/>
      <c r="M2402" s="46"/>
      <c r="AA2402" s="36"/>
      <c r="AB2402" s="36"/>
      <c r="AC2402" s="36"/>
      <c r="AD2402" s="36"/>
    </row>
    <row r="2403" spans="12:30" ht="12.75">
      <c r="L2403" s="46"/>
      <c r="M2403" s="46"/>
      <c r="AA2403" s="36"/>
      <c r="AB2403" s="36"/>
      <c r="AC2403" s="36"/>
      <c r="AD2403" s="36"/>
    </row>
    <row r="2404" spans="12:30" ht="12.75">
      <c r="L2404" s="46"/>
      <c r="M2404" s="46"/>
      <c r="AA2404" s="36"/>
      <c r="AB2404" s="36"/>
      <c r="AC2404" s="36"/>
      <c r="AD2404" s="36"/>
    </row>
    <row r="2405" spans="12:30" ht="12.75">
      <c r="L2405" s="46"/>
      <c r="M2405" s="46"/>
      <c r="AA2405" s="36"/>
      <c r="AB2405" s="36"/>
      <c r="AC2405" s="36"/>
      <c r="AD2405" s="36"/>
    </row>
    <row r="2406" spans="12:30" ht="12.75">
      <c r="L2406" s="46"/>
      <c r="M2406" s="46"/>
      <c r="AA2406" s="36"/>
      <c r="AB2406" s="36"/>
      <c r="AC2406" s="36"/>
      <c r="AD2406" s="36"/>
    </row>
    <row r="2407" spans="12:30" ht="12.75">
      <c r="L2407" s="46"/>
      <c r="M2407" s="46"/>
      <c r="AA2407" s="36"/>
      <c r="AB2407" s="36"/>
      <c r="AC2407" s="36"/>
      <c r="AD2407" s="36"/>
    </row>
    <row r="2408" spans="12:30" ht="12.75">
      <c r="L2408" s="46"/>
      <c r="M2408" s="46"/>
      <c r="AA2408" s="36"/>
      <c r="AB2408" s="36"/>
      <c r="AC2408" s="36"/>
      <c r="AD2408" s="36"/>
    </row>
    <row r="2409" spans="12:30" ht="12.75">
      <c r="L2409" s="46"/>
      <c r="M2409" s="46"/>
      <c r="AA2409" s="36"/>
      <c r="AB2409" s="36"/>
      <c r="AC2409" s="36"/>
      <c r="AD2409" s="36"/>
    </row>
    <row r="2410" spans="12:30" ht="12.75">
      <c r="L2410" s="46"/>
      <c r="M2410" s="46"/>
      <c r="AA2410" s="36"/>
      <c r="AB2410" s="36"/>
      <c r="AC2410" s="36"/>
      <c r="AD2410" s="36"/>
    </row>
    <row r="2411" spans="12:30" ht="12.75">
      <c r="L2411" s="46"/>
      <c r="M2411" s="46"/>
      <c r="AA2411" s="36"/>
      <c r="AB2411" s="36"/>
      <c r="AC2411" s="36"/>
      <c r="AD2411" s="36"/>
    </row>
    <row r="2412" spans="12:30" ht="12.75">
      <c r="L2412" s="46"/>
      <c r="M2412" s="46"/>
      <c r="AA2412" s="36"/>
      <c r="AB2412" s="36"/>
      <c r="AC2412" s="36"/>
      <c r="AD2412" s="36"/>
    </row>
    <row r="2413" spans="12:30" ht="12.75">
      <c r="L2413" s="46"/>
      <c r="M2413" s="46"/>
      <c r="AA2413" s="36"/>
      <c r="AB2413" s="36"/>
      <c r="AC2413" s="36"/>
      <c r="AD2413" s="36"/>
    </row>
    <row r="2414" spans="12:30" ht="12.75">
      <c r="L2414" s="46"/>
      <c r="M2414" s="46"/>
      <c r="AA2414" s="36"/>
      <c r="AB2414" s="36"/>
      <c r="AC2414" s="36"/>
      <c r="AD2414" s="36"/>
    </row>
    <row r="2415" spans="12:30" ht="12.75">
      <c r="L2415" s="46"/>
      <c r="M2415" s="46"/>
      <c r="AA2415" s="36"/>
      <c r="AB2415" s="36"/>
      <c r="AC2415" s="36"/>
      <c r="AD2415" s="36"/>
    </row>
    <row r="2416" spans="12:30" ht="12.75">
      <c r="L2416" s="46"/>
      <c r="M2416" s="46"/>
      <c r="AA2416" s="36"/>
      <c r="AB2416" s="36"/>
      <c r="AC2416" s="36"/>
      <c r="AD2416" s="36"/>
    </row>
    <row r="2417" spans="12:30" ht="12.75">
      <c r="L2417" s="46"/>
      <c r="M2417" s="46"/>
      <c r="AA2417" s="36"/>
      <c r="AB2417" s="36"/>
      <c r="AC2417" s="36"/>
      <c r="AD2417" s="36"/>
    </row>
    <row r="2418" spans="12:30" ht="12.75">
      <c r="L2418" s="46"/>
      <c r="M2418" s="46"/>
      <c r="AA2418" s="36"/>
      <c r="AB2418" s="36"/>
      <c r="AC2418" s="36"/>
      <c r="AD2418" s="36"/>
    </row>
    <row r="2419" spans="12:30" ht="12.75">
      <c r="L2419" s="46"/>
      <c r="M2419" s="46"/>
      <c r="AA2419" s="36"/>
      <c r="AB2419" s="36"/>
      <c r="AC2419" s="36"/>
      <c r="AD2419" s="36"/>
    </row>
    <row r="2420" spans="12:30" ht="12.75">
      <c r="L2420" s="46"/>
      <c r="M2420" s="46"/>
      <c r="AA2420" s="36"/>
      <c r="AB2420" s="36"/>
      <c r="AC2420" s="36"/>
      <c r="AD2420" s="36"/>
    </row>
    <row r="2421" spans="12:30" ht="12.75">
      <c r="L2421" s="46"/>
      <c r="M2421" s="46"/>
      <c r="AA2421" s="36"/>
      <c r="AB2421" s="36"/>
      <c r="AC2421" s="36"/>
      <c r="AD2421" s="36"/>
    </row>
    <row r="2422" spans="12:30" ht="12.75">
      <c r="L2422" s="46"/>
      <c r="M2422" s="46"/>
      <c r="AA2422" s="36"/>
      <c r="AB2422" s="36"/>
      <c r="AC2422" s="36"/>
      <c r="AD2422" s="36"/>
    </row>
    <row r="2423" spans="12:30" ht="12.75">
      <c r="L2423" s="46"/>
      <c r="M2423" s="46"/>
      <c r="AA2423" s="36"/>
      <c r="AB2423" s="36"/>
      <c r="AC2423" s="36"/>
      <c r="AD2423" s="36"/>
    </row>
    <row r="2424" spans="12:30" ht="12.75">
      <c r="L2424" s="46"/>
      <c r="M2424" s="46"/>
      <c r="AA2424" s="36"/>
      <c r="AB2424" s="36"/>
      <c r="AC2424" s="36"/>
      <c r="AD2424" s="36"/>
    </row>
    <row r="2425" spans="12:30" ht="12.75">
      <c r="L2425" s="46"/>
      <c r="M2425" s="46"/>
      <c r="AA2425" s="36"/>
      <c r="AB2425" s="36"/>
      <c r="AC2425" s="36"/>
      <c r="AD2425" s="36"/>
    </row>
    <row r="2426" spans="12:30" ht="12.75">
      <c r="L2426" s="46"/>
      <c r="M2426" s="46"/>
      <c r="AA2426" s="36"/>
      <c r="AB2426" s="36"/>
      <c r="AC2426" s="36"/>
      <c r="AD2426" s="36"/>
    </row>
    <row r="2427" spans="12:30" ht="12.75">
      <c r="L2427" s="46"/>
      <c r="M2427" s="46"/>
      <c r="AA2427" s="36"/>
      <c r="AB2427" s="36"/>
      <c r="AC2427" s="36"/>
      <c r="AD2427" s="36"/>
    </row>
    <row r="2428" spans="12:30" ht="12.75">
      <c r="L2428" s="46"/>
      <c r="M2428" s="46"/>
      <c r="AA2428" s="36"/>
      <c r="AB2428" s="36"/>
      <c r="AC2428" s="36"/>
      <c r="AD2428" s="36"/>
    </row>
    <row r="2429" spans="12:30" ht="12.75">
      <c r="L2429" s="46"/>
      <c r="M2429" s="46"/>
      <c r="AA2429" s="36"/>
      <c r="AB2429" s="36"/>
      <c r="AC2429" s="36"/>
      <c r="AD2429" s="36"/>
    </row>
    <row r="2430" spans="12:30" ht="12.75">
      <c r="L2430" s="46"/>
      <c r="M2430" s="46"/>
      <c r="AA2430" s="36"/>
      <c r="AB2430" s="36"/>
      <c r="AC2430" s="36"/>
      <c r="AD2430" s="36"/>
    </row>
    <row r="2431" spans="12:30" ht="12.75">
      <c r="L2431" s="46"/>
      <c r="M2431" s="46"/>
      <c r="AA2431" s="36"/>
      <c r="AB2431" s="36"/>
      <c r="AC2431" s="36"/>
      <c r="AD2431" s="36"/>
    </row>
    <row r="2432" spans="12:30" ht="12.75">
      <c r="L2432" s="46"/>
      <c r="M2432" s="46"/>
      <c r="AA2432" s="36"/>
      <c r="AB2432" s="36"/>
      <c r="AC2432" s="36"/>
      <c r="AD2432" s="36"/>
    </row>
    <row r="2433" spans="12:30" ht="12.75">
      <c r="L2433" s="46"/>
      <c r="M2433" s="46"/>
      <c r="AA2433" s="36"/>
      <c r="AB2433" s="36"/>
      <c r="AC2433" s="36"/>
      <c r="AD2433" s="36"/>
    </row>
    <row r="2434" spans="12:30" ht="12.75">
      <c r="L2434" s="46"/>
      <c r="M2434" s="46"/>
      <c r="AA2434" s="36"/>
      <c r="AB2434" s="36"/>
      <c r="AC2434" s="36"/>
      <c r="AD2434" s="36"/>
    </row>
    <row r="2435" spans="12:30" ht="12.75">
      <c r="L2435" s="46"/>
      <c r="M2435" s="46"/>
      <c r="AA2435" s="36"/>
      <c r="AB2435" s="36"/>
      <c r="AC2435" s="36"/>
      <c r="AD2435" s="36"/>
    </row>
    <row r="2436" spans="12:30" ht="12.75">
      <c r="L2436" s="46"/>
      <c r="M2436" s="46"/>
      <c r="AA2436" s="36"/>
      <c r="AB2436" s="36"/>
      <c r="AC2436" s="36"/>
      <c r="AD2436" s="36"/>
    </row>
    <row r="2437" spans="12:30" ht="12.75">
      <c r="L2437" s="46"/>
      <c r="M2437" s="46"/>
      <c r="AA2437" s="36"/>
      <c r="AB2437" s="36"/>
      <c r="AC2437" s="36"/>
      <c r="AD2437" s="36"/>
    </row>
    <row r="2438" spans="12:30" ht="12.75">
      <c r="L2438" s="46"/>
      <c r="M2438" s="46"/>
      <c r="AA2438" s="36"/>
      <c r="AB2438" s="36"/>
      <c r="AC2438" s="36"/>
      <c r="AD2438" s="36"/>
    </row>
    <row r="2439" spans="12:30" ht="12.75">
      <c r="L2439" s="46"/>
      <c r="M2439" s="46"/>
      <c r="AA2439" s="36"/>
      <c r="AB2439" s="36"/>
      <c r="AC2439" s="36"/>
      <c r="AD2439" s="36"/>
    </row>
    <row r="2440" spans="12:30" ht="12.75">
      <c r="L2440" s="46"/>
      <c r="M2440" s="46"/>
      <c r="AA2440" s="36"/>
      <c r="AB2440" s="36"/>
      <c r="AC2440" s="36"/>
      <c r="AD2440" s="36"/>
    </row>
    <row r="2441" spans="12:30" ht="12.75">
      <c r="L2441" s="46"/>
      <c r="M2441" s="46"/>
      <c r="AA2441" s="36"/>
      <c r="AB2441" s="36"/>
      <c r="AC2441" s="36"/>
      <c r="AD2441" s="36"/>
    </row>
    <row r="2442" spans="12:30" ht="12.75">
      <c r="L2442" s="46"/>
      <c r="M2442" s="46"/>
      <c r="AA2442" s="36"/>
      <c r="AB2442" s="36"/>
      <c r="AC2442" s="36"/>
      <c r="AD2442" s="36"/>
    </row>
    <row r="2443" spans="12:30" ht="12.75">
      <c r="L2443" s="46"/>
      <c r="M2443" s="46"/>
      <c r="AA2443" s="36"/>
      <c r="AB2443" s="36"/>
      <c r="AC2443" s="36"/>
      <c r="AD2443" s="36"/>
    </row>
    <row r="2444" spans="12:30" ht="12.75">
      <c r="L2444" s="46"/>
      <c r="M2444" s="46"/>
      <c r="AA2444" s="36"/>
      <c r="AB2444" s="36"/>
      <c r="AC2444" s="36"/>
      <c r="AD2444" s="36"/>
    </row>
    <row r="2445" spans="12:30" ht="12.75">
      <c r="L2445" s="46"/>
      <c r="M2445" s="46"/>
      <c r="AA2445" s="36"/>
      <c r="AB2445" s="36"/>
      <c r="AC2445" s="36"/>
      <c r="AD2445" s="36"/>
    </row>
    <row r="2446" spans="12:30" ht="12.75">
      <c r="L2446" s="46"/>
      <c r="M2446" s="46"/>
      <c r="AA2446" s="36"/>
      <c r="AB2446" s="36"/>
      <c r="AC2446" s="36"/>
      <c r="AD2446" s="36"/>
    </row>
    <row r="2447" spans="12:30" ht="12.75">
      <c r="L2447" s="46"/>
      <c r="M2447" s="46"/>
      <c r="AA2447" s="36"/>
      <c r="AB2447" s="36"/>
      <c r="AC2447" s="36"/>
      <c r="AD2447" s="36"/>
    </row>
    <row r="2448" spans="12:30" ht="12.75">
      <c r="L2448" s="46"/>
      <c r="M2448" s="46"/>
      <c r="AA2448" s="36"/>
      <c r="AB2448" s="36"/>
      <c r="AC2448" s="36"/>
      <c r="AD2448" s="36"/>
    </row>
    <row r="2449" spans="12:30" ht="12.75">
      <c r="L2449" s="46"/>
      <c r="M2449" s="46"/>
      <c r="AA2449" s="36"/>
      <c r="AB2449" s="36"/>
      <c r="AC2449" s="36"/>
      <c r="AD2449" s="36"/>
    </row>
    <row r="2450" spans="12:30" ht="12.75">
      <c r="L2450" s="46"/>
      <c r="M2450" s="46"/>
      <c r="AA2450" s="36"/>
      <c r="AB2450" s="36"/>
      <c r="AC2450" s="36"/>
      <c r="AD2450" s="36"/>
    </row>
    <row r="2451" spans="12:30" ht="12.75">
      <c r="L2451" s="46"/>
      <c r="M2451" s="46"/>
      <c r="AA2451" s="36"/>
      <c r="AB2451" s="36"/>
      <c r="AC2451" s="36"/>
      <c r="AD2451" s="36"/>
    </row>
    <row r="2452" spans="12:30" ht="12.75">
      <c r="L2452" s="46"/>
      <c r="M2452" s="46"/>
      <c r="AA2452" s="36"/>
      <c r="AB2452" s="36"/>
      <c r="AC2452" s="36"/>
      <c r="AD2452" s="36"/>
    </row>
    <row r="2453" spans="12:30" ht="12.75">
      <c r="L2453" s="46"/>
      <c r="M2453" s="46"/>
      <c r="AA2453" s="36"/>
      <c r="AB2453" s="36"/>
      <c r="AC2453" s="36"/>
      <c r="AD2453" s="36"/>
    </row>
    <row r="2454" spans="12:30" ht="12.75">
      <c r="L2454" s="46"/>
      <c r="M2454" s="46"/>
      <c r="AA2454" s="36"/>
      <c r="AB2454" s="36"/>
      <c r="AC2454" s="36"/>
      <c r="AD2454" s="36"/>
    </row>
    <row r="2455" spans="12:30" ht="12.75">
      <c r="L2455" s="46"/>
      <c r="M2455" s="46"/>
      <c r="AA2455" s="36"/>
      <c r="AB2455" s="36"/>
      <c r="AC2455" s="36"/>
      <c r="AD2455" s="36"/>
    </row>
    <row r="2456" spans="12:30" ht="12.75">
      <c r="L2456" s="46"/>
      <c r="M2456" s="46"/>
      <c r="AA2456" s="36"/>
      <c r="AB2456" s="36"/>
      <c r="AC2456" s="36"/>
      <c r="AD2456" s="36"/>
    </row>
    <row r="2457" spans="12:30" ht="12.75">
      <c r="L2457" s="46"/>
      <c r="M2457" s="46"/>
      <c r="AA2457" s="36"/>
      <c r="AB2457" s="36"/>
      <c r="AC2457" s="36"/>
      <c r="AD2457" s="36"/>
    </row>
    <row r="2458" spans="12:30" ht="12.75">
      <c r="L2458" s="46"/>
      <c r="M2458" s="46"/>
      <c r="AA2458" s="36"/>
      <c r="AB2458" s="36"/>
      <c r="AC2458" s="36"/>
      <c r="AD2458" s="36"/>
    </row>
    <row r="2459" spans="12:30" ht="12.75">
      <c r="L2459" s="46"/>
      <c r="M2459" s="46"/>
      <c r="AA2459" s="36"/>
      <c r="AB2459" s="36"/>
      <c r="AC2459" s="36"/>
      <c r="AD2459" s="36"/>
    </row>
    <row r="2460" spans="12:30" ht="12.75">
      <c r="L2460" s="46"/>
      <c r="M2460" s="46"/>
      <c r="AA2460" s="36"/>
      <c r="AB2460" s="36"/>
      <c r="AC2460" s="36"/>
      <c r="AD2460" s="36"/>
    </row>
    <row r="2461" spans="12:30" ht="12.75">
      <c r="L2461" s="46"/>
      <c r="M2461" s="46"/>
      <c r="AA2461" s="36"/>
      <c r="AB2461" s="36"/>
      <c r="AC2461" s="36"/>
      <c r="AD2461" s="36"/>
    </row>
    <row r="2462" spans="12:30" ht="12.75">
      <c r="L2462" s="46"/>
      <c r="M2462" s="46"/>
      <c r="AA2462" s="36"/>
      <c r="AB2462" s="36"/>
      <c r="AC2462" s="36"/>
      <c r="AD2462" s="36"/>
    </row>
    <row r="2463" spans="12:30" ht="12.75">
      <c r="L2463" s="46"/>
      <c r="M2463" s="46"/>
      <c r="AA2463" s="36"/>
      <c r="AB2463" s="36"/>
      <c r="AC2463" s="36"/>
      <c r="AD2463" s="36"/>
    </row>
    <row r="2464" spans="12:30" ht="12.75">
      <c r="L2464" s="46"/>
      <c r="M2464" s="46"/>
      <c r="AA2464" s="36"/>
      <c r="AB2464" s="36"/>
      <c r="AC2464" s="36"/>
      <c r="AD2464" s="36"/>
    </row>
    <row r="2465" spans="12:30" ht="12.75">
      <c r="L2465" s="46"/>
      <c r="M2465" s="46"/>
      <c r="AA2465" s="36"/>
      <c r="AB2465" s="36"/>
      <c r="AC2465" s="36"/>
      <c r="AD2465" s="36"/>
    </row>
    <row r="2466" spans="12:30" ht="12.75">
      <c r="L2466" s="46"/>
      <c r="M2466" s="46"/>
      <c r="AA2466" s="36"/>
      <c r="AB2466" s="36"/>
      <c r="AC2466" s="36"/>
      <c r="AD2466" s="36"/>
    </row>
    <row r="2467" spans="12:30" ht="12.75">
      <c r="L2467" s="46"/>
      <c r="M2467" s="46"/>
      <c r="AA2467" s="36"/>
      <c r="AB2467" s="36"/>
      <c r="AC2467" s="36"/>
      <c r="AD2467" s="36"/>
    </row>
    <row r="2468" spans="12:30" ht="12.75">
      <c r="L2468" s="46"/>
      <c r="M2468" s="46"/>
      <c r="AA2468" s="36"/>
      <c r="AB2468" s="36"/>
      <c r="AC2468" s="36"/>
      <c r="AD2468" s="36"/>
    </row>
    <row r="2469" spans="12:30" ht="12.75">
      <c r="L2469" s="46"/>
      <c r="M2469" s="46"/>
      <c r="AA2469" s="36"/>
      <c r="AB2469" s="36"/>
      <c r="AC2469" s="36"/>
      <c r="AD2469" s="36"/>
    </row>
    <row r="2470" spans="12:30" ht="12.75">
      <c r="L2470" s="46"/>
      <c r="M2470" s="46"/>
      <c r="AA2470" s="36"/>
      <c r="AB2470" s="36"/>
      <c r="AC2470" s="36"/>
      <c r="AD2470" s="36"/>
    </row>
    <row r="2471" spans="12:30" ht="12.75">
      <c r="L2471" s="46"/>
      <c r="M2471" s="46"/>
      <c r="AA2471" s="36"/>
      <c r="AB2471" s="36"/>
      <c r="AC2471" s="36"/>
      <c r="AD2471" s="36"/>
    </row>
    <row r="2472" spans="12:30" ht="12.75">
      <c r="L2472" s="46"/>
      <c r="M2472" s="46"/>
      <c r="AA2472" s="36"/>
      <c r="AB2472" s="36"/>
      <c r="AC2472" s="36"/>
      <c r="AD2472" s="36"/>
    </row>
    <row r="2473" spans="12:30" ht="12.75">
      <c r="L2473" s="46"/>
      <c r="M2473" s="46"/>
      <c r="AA2473" s="36"/>
      <c r="AB2473" s="36"/>
      <c r="AC2473" s="36"/>
      <c r="AD2473" s="36"/>
    </row>
    <row r="2474" spans="12:30" ht="12.75">
      <c r="L2474" s="46"/>
      <c r="M2474" s="46"/>
      <c r="AA2474" s="36"/>
      <c r="AB2474" s="36"/>
      <c r="AC2474" s="36"/>
      <c r="AD2474" s="36"/>
    </row>
    <row r="2475" spans="12:30" ht="12.75">
      <c r="L2475" s="46"/>
      <c r="M2475" s="46"/>
      <c r="AA2475" s="36"/>
      <c r="AB2475" s="36"/>
      <c r="AC2475" s="36"/>
      <c r="AD2475" s="36"/>
    </row>
    <row r="2476" spans="12:30" ht="12.75">
      <c r="L2476" s="46"/>
      <c r="M2476" s="46"/>
      <c r="AA2476" s="36"/>
      <c r="AB2476" s="36"/>
      <c r="AC2476" s="36"/>
      <c r="AD2476" s="36"/>
    </row>
    <row r="2477" spans="12:30" ht="12.75">
      <c r="L2477" s="46"/>
      <c r="M2477" s="46"/>
      <c r="AA2477" s="36"/>
      <c r="AB2477" s="36"/>
      <c r="AC2477" s="36"/>
      <c r="AD2477" s="36"/>
    </row>
    <row r="2478" spans="12:30" ht="12.75">
      <c r="L2478" s="46"/>
      <c r="M2478" s="46"/>
      <c r="AA2478" s="36"/>
      <c r="AB2478" s="36"/>
      <c r="AC2478" s="36"/>
      <c r="AD2478" s="36"/>
    </row>
    <row r="2479" spans="12:30" ht="12.75">
      <c r="L2479" s="46"/>
      <c r="M2479" s="46"/>
      <c r="AA2479" s="36"/>
      <c r="AB2479" s="36"/>
      <c r="AC2479" s="36"/>
      <c r="AD2479" s="36"/>
    </row>
    <row r="2480" spans="12:30" ht="12.75">
      <c r="L2480" s="46"/>
      <c r="M2480" s="46"/>
      <c r="AA2480" s="36"/>
      <c r="AB2480" s="36"/>
      <c r="AC2480" s="36"/>
      <c r="AD2480" s="36"/>
    </row>
    <row r="2481" spans="12:30" ht="12.75">
      <c r="L2481" s="46"/>
      <c r="M2481" s="46"/>
      <c r="AA2481" s="36"/>
      <c r="AB2481" s="36"/>
      <c r="AC2481" s="36"/>
      <c r="AD2481" s="36"/>
    </row>
    <row r="2482" spans="12:30" ht="12.75">
      <c r="L2482" s="46"/>
      <c r="M2482" s="46"/>
      <c r="AA2482" s="36"/>
      <c r="AB2482" s="36"/>
      <c r="AC2482" s="36"/>
      <c r="AD2482" s="36"/>
    </row>
    <row r="2483" spans="12:30" ht="12.75">
      <c r="L2483" s="46"/>
      <c r="M2483" s="46"/>
      <c r="AA2483" s="36"/>
      <c r="AB2483" s="36"/>
      <c r="AC2483" s="36"/>
      <c r="AD2483" s="36"/>
    </row>
    <row r="2484" spans="12:30" ht="12.75">
      <c r="L2484" s="46"/>
      <c r="M2484" s="46"/>
      <c r="AA2484" s="36"/>
      <c r="AB2484" s="36"/>
      <c r="AC2484" s="36"/>
      <c r="AD2484" s="36"/>
    </row>
    <row r="2485" spans="12:30" ht="12.75">
      <c r="L2485" s="46"/>
      <c r="M2485" s="46"/>
      <c r="AA2485" s="36"/>
      <c r="AB2485" s="36"/>
      <c r="AC2485" s="36"/>
      <c r="AD2485" s="36"/>
    </row>
    <row r="2486" spans="12:30" ht="12.75">
      <c r="L2486" s="46"/>
      <c r="M2486" s="46"/>
      <c r="AA2486" s="36"/>
      <c r="AB2486" s="36"/>
      <c r="AC2486" s="36"/>
      <c r="AD2486" s="36"/>
    </row>
    <row r="2487" spans="12:30" ht="12.75">
      <c r="L2487" s="46"/>
      <c r="M2487" s="46"/>
      <c r="AA2487" s="36"/>
      <c r="AB2487" s="36"/>
      <c r="AC2487" s="36"/>
      <c r="AD2487" s="36"/>
    </row>
    <row r="2488" spans="12:30" ht="12.75">
      <c r="L2488" s="46"/>
      <c r="M2488" s="46"/>
      <c r="AA2488" s="36"/>
      <c r="AB2488" s="36"/>
      <c r="AC2488" s="36"/>
      <c r="AD2488" s="36"/>
    </row>
    <row r="2489" spans="12:30" ht="12.75">
      <c r="L2489" s="46"/>
      <c r="M2489" s="46"/>
      <c r="AA2489" s="36"/>
      <c r="AB2489" s="36"/>
      <c r="AC2489" s="36"/>
      <c r="AD2489" s="36"/>
    </row>
    <row r="2490" spans="12:30" ht="12.75">
      <c r="L2490" s="46"/>
      <c r="M2490" s="46"/>
      <c r="AA2490" s="36"/>
      <c r="AB2490" s="36"/>
      <c r="AC2490" s="36"/>
      <c r="AD2490" s="36"/>
    </row>
    <row r="2491" spans="12:30" ht="12.75">
      <c r="L2491" s="46"/>
      <c r="M2491" s="46"/>
      <c r="AA2491" s="36"/>
      <c r="AB2491" s="36"/>
      <c r="AC2491" s="36"/>
      <c r="AD2491" s="36"/>
    </row>
    <row r="2492" spans="12:30" ht="12.75">
      <c r="L2492" s="46"/>
      <c r="M2492" s="46"/>
      <c r="AA2492" s="36"/>
      <c r="AB2492" s="36"/>
      <c r="AC2492" s="36"/>
      <c r="AD2492" s="36"/>
    </row>
    <row r="2493" spans="12:30" ht="12.75">
      <c r="L2493" s="46"/>
      <c r="M2493" s="46"/>
      <c r="AA2493" s="36"/>
      <c r="AB2493" s="36"/>
      <c r="AC2493" s="36"/>
      <c r="AD2493" s="36"/>
    </row>
    <row r="2494" spans="12:30" ht="12.75">
      <c r="L2494" s="46"/>
      <c r="M2494" s="46"/>
      <c r="AA2494" s="36"/>
      <c r="AB2494" s="36"/>
      <c r="AC2494" s="36"/>
      <c r="AD2494" s="36"/>
    </row>
    <row r="2495" spans="12:30" ht="12.75">
      <c r="L2495" s="46"/>
      <c r="M2495" s="46"/>
      <c r="AA2495" s="36"/>
      <c r="AB2495" s="36"/>
      <c r="AC2495" s="36"/>
      <c r="AD2495" s="36"/>
    </row>
    <row r="2496" spans="12:30" ht="12.75">
      <c r="L2496" s="46"/>
      <c r="M2496" s="46"/>
      <c r="AA2496" s="36"/>
      <c r="AB2496" s="36"/>
      <c r="AC2496" s="36"/>
      <c r="AD2496" s="36"/>
    </row>
    <row r="2497" spans="12:30" ht="12.75">
      <c r="L2497" s="46"/>
      <c r="M2497" s="46"/>
      <c r="AA2497" s="36"/>
      <c r="AB2497" s="36"/>
      <c r="AC2497" s="36"/>
      <c r="AD2497" s="36"/>
    </row>
    <row r="2498" spans="12:30" ht="12.75">
      <c r="L2498" s="46"/>
      <c r="M2498" s="46"/>
      <c r="AA2498" s="36"/>
      <c r="AB2498" s="36"/>
      <c r="AC2498" s="36"/>
      <c r="AD2498" s="36"/>
    </row>
    <row r="2499" spans="12:30" ht="12.75">
      <c r="L2499" s="46"/>
      <c r="M2499" s="46"/>
      <c r="AA2499" s="36"/>
      <c r="AB2499" s="36"/>
      <c r="AC2499" s="36"/>
      <c r="AD2499" s="36"/>
    </row>
    <row r="2500" spans="12:30" ht="12.75">
      <c r="L2500" s="46"/>
      <c r="M2500" s="46"/>
      <c r="AA2500" s="36"/>
      <c r="AB2500" s="36"/>
      <c r="AC2500" s="36"/>
      <c r="AD2500" s="36"/>
    </row>
    <row r="2501" spans="12:30" ht="12.75">
      <c r="L2501" s="46"/>
      <c r="M2501" s="46"/>
      <c r="AA2501" s="36"/>
      <c r="AB2501" s="36"/>
      <c r="AC2501" s="36"/>
      <c r="AD2501" s="36"/>
    </row>
    <row r="2502" spans="12:30" ht="12.75">
      <c r="L2502" s="46"/>
      <c r="M2502" s="46"/>
      <c r="AA2502" s="36"/>
      <c r="AB2502" s="36"/>
      <c r="AC2502" s="36"/>
      <c r="AD2502" s="36"/>
    </row>
    <row r="2503" spans="12:30" ht="12.75">
      <c r="L2503" s="46"/>
      <c r="M2503" s="46"/>
      <c r="AA2503" s="36"/>
      <c r="AB2503" s="36"/>
      <c r="AC2503" s="36"/>
      <c r="AD2503" s="36"/>
    </row>
    <row r="2504" spans="12:30" ht="12.75">
      <c r="L2504" s="46"/>
      <c r="M2504" s="46"/>
      <c r="AA2504" s="36"/>
      <c r="AB2504" s="36"/>
      <c r="AC2504" s="36"/>
      <c r="AD2504" s="36"/>
    </row>
    <row r="2505" spans="12:30" ht="12.75">
      <c r="L2505" s="46"/>
      <c r="M2505" s="46"/>
      <c r="AA2505" s="36"/>
      <c r="AB2505" s="36"/>
      <c r="AC2505" s="36"/>
      <c r="AD2505" s="36"/>
    </row>
    <row r="2506" spans="12:30" ht="12.75">
      <c r="L2506" s="46"/>
      <c r="M2506" s="46"/>
      <c r="AA2506" s="36"/>
      <c r="AB2506" s="36"/>
      <c r="AC2506" s="36"/>
      <c r="AD2506" s="36"/>
    </row>
    <row r="2507" spans="12:30" ht="12.75">
      <c r="L2507" s="46"/>
      <c r="M2507" s="46"/>
      <c r="AA2507" s="36"/>
      <c r="AB2507" s="36"/>
      <c r="AC2507" s="36"/>
      <c r="AD2507" s="36"/>
    </row>
    <row r="2508" spans="12:30" ht="12.75">
      <c r="L2508" s="46"/>
      <c r="M2508" s="46"/>
      <c r="AA2508" s="36"/>
      <c r="AB2508" s="36"/>
      <c r="AC2508" s="36"/>
      <c r="AD2508" s="36"/>
    </row>
    <row r="2509" spans="12:30" ht="12.75">
      <c r="L2509" s="46"/>
      <c r="M2509" s="46"/>
      <c r="AA2509" s="36"/>
      <c r="AB2509" s="36"/>
      <c r="AC2509" s="36"/>
      <c r="AD2509" s="36"/>
    </row>
    <row r="2510" spans="12:30" ht="12.75">
      <c r="L2510" s="46"/>
      <c r="M2510" s="46"/>
      <c r="AA2510" s="36"/>
      <c r="AB2510" s="36"/>
      <c r="AC2510" s="36"/>
      <c r="AD2510" s="36"/>
    </row>
    <row r="2511" spans="12:30" ht="12.75">
      <c r="L2511" s="46"/>
      <c r="M2511" s="46"/>
      <c r="AA2511" s="36"/>
      <c r="AB2511" s="36"/>
      <c r="AC2511" s="36"/>
      <c r="AD2511" s="36"/>
    </row>
    <row r="2512" spans="12:30" ht="12.75">
      <c r="L2512" s="46"/>
      <c r="M2512" s="46"/>
      <c r="AA2512" s="36"/>
      <c r="AB2512" s="36"/>
      <c r="AC2512" s="36"/>
      <c r="AD2512" s="36"/>
    </row>
    <row r="2513" spans="12:30" ht="12.75">
      <c r="L2513" s="46"/>
      <c r="M2513" s="46"/>
      <c r="AA2513" s="36"/>
      <c r="AB2513" s="36"/>
      <c r="AC2513" s="36"/>
      <c r="AD2513" s="36"/>
    </row>
    <row r="2514" spans="12:30" ht="12.75">
      <c r="L2514" s="46"/>
      <c r="M2514" s="46"/>
      <c r="AA2514" s="36"/>
      <c r="AB2514" s="36"/>
      <c r="AC2514" s="36"/>
      <c r="AD2514" s="36"/>
    </row>
    <row r="2515" spans="12:30" ht="12.75">
      <c r="L2515" s="46"/>
      <c r="M2515" s="46"/>
      <c r="AA2515" s="36"/>
      <c r="AB2515" s="36"/>
      <c r="AC2515" s="36"/>
      <c r="AD2515" s="36"/>
    </row>
    <row r="2516" spans="12:30" ht="12.75">
      <c r="L2516" s="46"/>
      <c r="M2516" s="46"/>
      <c r="AA2516" s="36"/>
      <c r="AB2516" s="36"/>
      <c r="AC2516" s="36"/>
      <c r="AD2516" s="36"/>
    </row>
    <row r="2517" spans="12:30" ht="12.75">
      <c r="L2517" s="46"/>
      <c r="M2517" s="46"/>
      <c r="AA2517" s="36"/>
      <c r="AB2517" s="36"/>
      <c r="AC2517" s="36"/>
      <c r="AD2517" s="36"/>
    </row>
    <row r="2518" spans="12:30" ht="12.75">
      <c r="L2518" s="46"/>
      <c r="M2518" s="46"/>
      <c r="AA2518" s="36"/>
      <c r="AB2518" s="36"/>
      <c r="AC2518" s="36"/>
      <c r="AD2518" s="36"/>
    </row>
    <row r="2519" spans="12:30" ht="12.75">
      <c r="L2519" s="46"/>
      <c r="M2519" s="46"/>
      <c r="AA2519" s="36"/>
      <c r="AB2519" s="36"/>
      <c r="AC2519" s="36"/>
      <c r="AD2519" s="36"/>
    </row>
    <row r="2520" spans="12:30" ht="12.75">
      <c r="L2520" s="46"/>
      <c r="M2520" s="46"/>
      <c r="AA2520" s="36"/>
      <c r="AB2520" s="36"/>
      <c r="AC2520" s="36"/>
      <c r="AD2520" s="36"/>
    </row>
    <row r="2521" spans="12:30" ht="12.75">
      <c r="L2521" s="46"/>
      <c r="M2521" s="46"/>
      <c r="AA2521" s="36"/>
      <c r="AB2521" s="36"/>
      <c r="AC2521" s="36"/>
      <c r="AD2521" s="36"/>
    </row>
    <row r="2522" spans="12:30" ht="12.75">
      <c r="L2522" s="46"/>
      <c r="M2522" s="46"/>
      <c r="AA2522" s="36"/>
      <c r="AB2522" s="36"/>
      <c r="AC2522" s="36"/>
      <c r="AD2522" s="36"/>
    </row>
    <row r="2523" spans="12:30" ht="12.75">
      <c r="L2523" s="46"/>
      <c r="M2523" s="46"/>
      <c r="AA2523" s="36"/>
      <c r="AB2523" s="36"/>
      <c r="AC2523" s="36"/>
      <c r="AD2523" s="36"/>
    </row>
    <row r="2524" spans="12:30" ht="12.75">
      <c r="L2524" s="46"/>
      <c r="M2524" s="46"/>
      <c r="AA2524" s="36"/>
      <c r="AB2524" s="36"/>
      <c r="AC2524" s="36"/>
      <c r="AD2524" s="36"/>
    </row>
    <row r="2525" spans="12:30" ht="12.75">
      <c r="L2525" s="46"/>
      <c r="M2525" s="46"/>
      <c r="AA2525" s="36"/>
      <c r="AB2525" s="36"/>
      <c r="AC2525" s="36"/>
      <c r="AD2525" s="36"/>
    </row>
    <row r="2526" spans="12:30" ht="12.75">
      <c r="L2526" s="46"/>
      <c r="M2526" s="46"/>
      <c r="AA2526" s="36"/>
      <c r="AB2526" s="36"/>
      <c r="AC2526" s="36"/>
      <c r="AD2526" s="36"/>
    </row>
    <row r="2527" spans="12:30" ht="12.75">
      <c r="L2527" s="46"/>
      <c r="M2527" s="46"/>
      <c r="AA2527" s="36"/>
      <c r="AB2527" s="36"/>
      <c r="AC2527" s="36"/>
      <c r="AD2527" s="36"/>
    </row>
    <row r="2528" spans="12:30" ht="12.75">
      <c r="L2528" s="46"/>
      <c r="M2528" s="46"/>
      <c r="AA2528" s="36"/>
      <c r="AB2528" s="36"/>
      <c r="AC2528" s="36"/>
      <c r="AD2528" s="36"/>
    </row>
    <row r="2529" spans="12:30" ht="12.75">
      <c r="L2529" s="46"/>
      <c r="M2529" s="46"/>
      <c r="AA2529" s="36"/>
      <c r="AB2529" s="36"/>
      <c r="AC2529" s="36"/>
      <c r="AD2529" s="36"/>
    </row>
    <row r="2530" spans="12:30" ht="12.75">
      <c r="L2530" s="46"/>
      <c r="M2530" s="46"/>
      <c r="AA2530" s="36"/>
      <c r="AB2530" s="36"/>
      <c r="AC2530" s="36"/>
      <c r="AD2530" s="36"/>
    </row>
    <row r="2531" spans="12:30" ht="12.75">
      <c r="L2531" s="46"/>
      <c r="M2531" s="46"/>
      <c r="AA2531" s="36"/>
      <c r="AB2531" s="36"/>
      <c r="AC2531" s="36"/>
      <c r="AD2531" s="36"/>
    </row>
    <row r="2532" spans="12:30" ht="12.75">
      <c r="L2532" s="46"/>
      <c r="M2532" s="46"/>
      <c r="AA2532" s="36"/>
      <c r="AB2532" s="36"/>
      <c r="AC2532" s="36"/>
      <c r="AD2532" s="36"/>
    </row>
    <row r="2533" spans="12:30" ht="12.75">
      <c r="L2533" s="46"/>
      <c r="M2533" s="46"/>
      <c r="AA2533" s="36"/>
      <c r="AB2533" s="36"/>
      <c r="AC2533" s="36"/>
      <c r="AD2533" s="36"/>
    </row>
    <row r="2534" spans="12:30" ht="12.75">
      <c r="L2534" s="46"/>
      <c r="M2534" s="46"/>
      <c r="AA2534" s="36"/>
      <c r="AB2534" s="36"/>
      <c r="AC2534" s="36"/>
      <c r="AD2534" s="36"/>
    </row>
    <row r="2535" spans="12:30" ht="12.75">
      <c r="L2535" s="46"/>
      <c r="M2535" s="46"/>
      <c r="AA2535" s="36"/>
      <c r="AB2535" s="36"/>
      <c r="AC2535" s="36"/>
      <c r="AD2535" s="36"/>
    </row>
    <row r="2536" spans="12:30" ht="12.75">
      <c r="L2536" s="46"/>
      <c r="M2536" s="46"/>
      <c r="AA2536" s="36"/>
      <c r="AB2536" s="36"/>
      <c r="AC2536" s="36"/>
      <c r="AD2536" s="36"/>
    </row>
    <row r="2537" spans="12:30" ht="12.75">
      <c r="L2537" s="46"/>
      <c r="M2537" s="46"/>
      <c r="AA2537" s="36"/>
      <c r="AB2537" s="36"/>
      <c r="AC2537" s="36"/>
      <c r="AD2537" s="36"/>
    </row>
    <row r="2538" spans="12:30" ht="12.75">
      <c r="L2538" s="46"/>
      <c r="M2538" s="46"/>
      <c r="AA2538" s="36"/>
      <c r="AB2538" s="36"/>
      <c r="AC2538" s="36"/>
      <c r="AD2538" s="36"/>
    </row>
    <row r="2539" spans="12:30" ht="12.75">
      <c r="L2539" s="46"/>
      <c r="M2539" s="46"/>
      <c r="AA2539" s="36"/>
      <c r="AB2539" s="36"/>
      <c r="AC2539" s="36"/>
      <c r="AD2539" s="36"/>
    </row>
    <row r="2540" spans="12:30" ht="12.75">
      <c r="L2540" s="46"/>
      <c r="M2540" s="46"/>
      <c r="AA2540" s="36"/>
      <c r="AB2540" s="36"/>
      <c r="AC2540" s="36"/>
      <c r="AD2540" s="36"/>
    </row>
    <row r="2541" spans="12:30" ht="12.75">
      <c r="L2541" s="46"/>
      <c r="M2541" s="46"/>
      <c r="AA2541" s="36"/>
      <c r="AB2541" s="36"/>
      <c r="AC2541" s="36"/>
      <c r="AD2541" s="36"/>
    </row>
    <row r="2542" spans="12:30" ht="12.75">
      <c r="L2542" s="46"/>
      <c r="M2542" s="46"/>
      <c r="AA2542" s="36"/>
      <c r="AB2542" s="36"/>
      <c r="AC2542" s="36"/>
      <c r="AD2542" s="36"/>
    </row>
    <row r="2543" spans="12:30" ht="12.75">
      <c r="L2543" s="46"/>
      <c r="M2543" s="46"/>
      <c r="AA2543" s="36"/>
      <c r="AB2543" s="36"/>
      <c r="AC2543" s="36"/>
      <c r="AD2543" s="36"/>
    </row>
    <row r="2544" spans="12:30" ht="12.75">
      <c r="L2544" s="46"/>
      <c r="M2544" s="46"/>
      <c r="AA2544" s="36"/>
      <c r="AB2544" s="36"/>
      <c r="AC2544" s="36"/>
      <c r="AD2544" s="36"/>
    </row>
    <row r="2545" spans="12:30" ht="12.75">
      <c r="L2545" s="46"/>
      <c r="M2545" s="46"/>
      <c r="AA2545" s="36"/>
      <c r="AB2545" s="36"/>
      <c r="AC2545" s="36"/>
      <c r="AD2545" s="36"/>
    </row>
    <row r="2546" spans="12:30" ht="12.75">
      <c r="L2546" s="46"/>
      <c r="M2546" s="46"/>
      <c r="AA2546" s="36"/>
      <c r="AB2546" s="36"/>
      <c r="AC2546" s="36"/>
      <c r="AD2546" s="36"/>
    </row>
    <row r="2547" spans="12:30" ht="12.75">
      <c r="L2547" s="46"/>
      <c r="M2547" s="46"/>
      <c r="AA2547" s="36"/>
      <c r="AB2547" s="36"/>
      <c r="AC2547" s="36"/>
      <c r="AD2547" s="36"/>
    </row>
    <row r="2548" spans="12:30" ht="12.75">
      <c r="L2548" s="46"/>
      <c r="M2548" s="46"/>
      <c r="AA2548" s="36"/>
      <c r="AB2548" s="36"/>
      <c r="AC2548" s="36"/>
      <c r="AD2548" s="36"/>
    </row>
    <row r="2549" spans="12:30" ht="12.75">
      <c r="L2549" s="46"/>
      <c r="M2549" s="46"/>
      <c r="AA2549" s="36"/>
      <c r="AB2549" s="36"/>
      <c r="AC2549" s="36"/>
      <c r="AD2549" s="36"/>
    </row>
    <row r="2550" spans="12:30" ht="12.75">
      <c r="L2550" s="46"/>
      <c r="M2550" s="46"/>
      <c r="AA2550" s="36"/>
      <c r="AB2550" s="36"/>
      <c r="AC2550" s="36"/>
      <c r="AD2550" s="36"/>
    </row>
    <row r="2551" spans="12:30" ht="12.75">
      <c r="L2551" s="46"/>
      <c r="M2551" s="46"/>
      <c r="AA2551" s="36"/>
      <c r="AB2551" s="36"/>
      <c r="AC2551" s="36"/>
      <c r="AD2551" s="36"/>
    </row>
    <row r="2552" spans="12:30" ht="12.75">
      <c r="L2552" s="46"/>
      <c r="M2552" s="46"/>
      <c r="AA2552" s="36"/>
      <c r="AB2552" s="36"/>
      <c r="AC2552" s="36"/>
      <c r="AD2552" s="36"/>
    </row>
    <row r="2553" spans="12:30" ht="12.75">
      <c r="L2553" s="46"/>
      <c r="M2553" s="46"/>
      <c r="AA2553" s="36"/>
      <c r="AB2553" s="36"/>
      <c r="AC2553" s="36"/>
      <c r="AD2553" s="36"/>
    </row>
    <row r="2554" spans="12:30" ht="12.75">
      <c r="L2554" s="46"/>
      <c r="M2554" s="46"/>
      <c r="AA2554" s="36"/>
      <c r="AB2554" s="36"/>
      <c r="AC2554" s="36"/>
      <c r="AD2554" s="36"/>
    </row>
    <row r="2555" spans="12:30" ht="12.75">
      <c r="L2555" s="46"/>
      <c r="M2555" s="46"/>
      <c r="AA2555" s="36"/>
      <c r="AB2555" s="36"/>
      <c r="AC2555" s="36"/>
      <c r="AD2555" s="36"/>
    </row>
    <row r="2556" spans="12:30" ht="12.75">
      <c r="L2556" s="46"/>
      <c r="M2556" s="46"/>
      <c r="AA2556" s="36"/>
      <c r="AB2556" s="36"/>
      <c r="AC2556" s="36"/>
      <c r="AD2556" s="36"/>
    </row>
    <row r="2557" spans="12:30" ht="12.75">
      <c r="L2557" s="46"/>
      <c r="M2557" s="46"/>
      <c r="AA2557" s="36"/>
      <c r="AB2557" s="36"/>
      <c r="AC2557" s="36"/>
      <c r="AD2557" s="36"/>
    </row>
    <row r="2558" spans="12:30" ht="12.75">
      <c r="L2558" s="46"/>
      <c r="M2558" s="46"/>
      <c r="AA2558" s="36"/>
      <c r="AB2558" s="36"/>
      <c r="AC2558" s="36"/>
      <c r="AD2558" s="36"/>
    </row>
    <row r="2559" spans="12:30" ht="12.75">
      <c r="L2559" s="46"/>
      <c r="M2559" s="46"/>
      <c r="AA2559" s="36"/>
      <c r="AB2559" s="36"/>
      <c r="AC2559" s="36"/>
      <c r="AD2559" s="36"/>
    </row>
    <row r="2560" spans="12:30" ht="12.75">
      <c r="L2560" s="46"/>
      <c r="M2560" s="46"/>
      <c r="AA2560" s="36"/>
      <c r="AB2560" s="36"/>
      <c r="AC2560" s="36"/>
      <c r="AD2560" s="36"/>
    </row>
    <row r="2561" spans="12:30" ht="12.75">
      <c r="L2561" s="46"/>
      <c r="M2561" s="46"/>
      <c r="AA2561" s="36"/>
      <c r="AB2561" s="36"/>
      <c r="AC2561" s="36"/>
      <c r="AD2561" s="36"/>
    </row>
    <row r="2562" spans="12:30" ht="12.75">
      <c r="L2562" s="46"/>
      <c r="M2562" s="46"/>
      <c r="AA2562" s="36"/>
      <c r="AB2562" s="36"/>
      <c r="AC2562" s="36"/>
      <c r="AD2562" s="36"/>
    </row>
    <row r="2563" spans="12:30" ht="12.75">
      <c r="L2563" s="46"/>
      <c r="M2563" s="46"/>
      <c r="AA2563" s="36"/>
      <c r="AB2563" s="36"/>
      <c r="AC2563" s="36"/>
      <c r="AD2563" s="36"/>
    </row>
    <row r="2564" spans="12:30" ht="12.75">
      <c r="L2564" s="46"/>
      <c r="M2564" s="46"/>
      <c r="AA2564" s="36"/>
      <c r="AB2564" s="36"/>
      <c r="AC2564" s="36"/>
      <c r="AD2564" s="36"/>
    </row>
    <row r="2565" spans="12:30" ht="12.75">
      <c r="L2565" s="46"/>
      <c r="M2565" s="46"/>
      <c r="AA2565" s="36"/>
      <c r="AB2565" s="36"/>
      <c r="AC2565" s="36"/>
      <c r="AD2565" s="36"/>
    </row>
    <row r="2566" spans="12:30" ht="12.75">
      <c r="L2566" s="46"/>
      <c r="M2566" s="46"/>
      <c r="AA2566" s="36"/>
      <c r="AB2566" s="36"/>
      <c r="AC2566" s="36"/>
      <c r="AD2566" s="36"/>
    </row>
    <row r="2567" spans="12:30" ht="12.75">
      <c r="L2567" s="46"/>
      <c r="M2567" s="46"/>
      <c r="AA2567" s="36"/>
      <c r="AB2567" s="36"/>
      <c r="AC2567" s="36"/>
      <c r="AD2567" s="36"/>
    </row>
    <row r="2568" spans="12:30" ht="12.75">
      <c r="L2568" s="46"/>
      <c r="M2568" s="46"/>
      <c r="AA2568" s="36"/>
      <c r="AB2568" s="36"/>
      <c r="AC2568" s="36"/>
      <c r="AD2568" s="36"/>
    </row>
    <row r="2569" spans="12:30" ht="12.75">
      <c r="L2569" s="46"/>
      <c r="M2569" s="46"/>
      <c r="AA2569" s="36"/>
      <c r="AB2569" s="36"/>
      <c r="AC2569" s="36"/>
      <c r="AD2569" s="36"/>
    </row>
    <row r="2570" spans="12:30" ht="12.75">
      <c r="L2570" s="46"/>
      <c r="M2570" s="46"/>
      <c r="AA2570" s="36"/>
      <c r="AB2570" s="36"/>
      <c r="AC2570" s="36"/>
      <c r="AD2570" s="36"/>
    </row>
    <row r="2571" spans="12:30" ht="12.75">
      <c r="L2571" s="46"/>
      <c r="M2571" s="46"/>
      <c r="AA2571" s="36"/>
      <c r="AB2571" s="36"/>
      <c r="AC2571" s="36"/>
      <c r="AD2571" s="36"/>
    </row>
    <row r="2572" spans="12:30" ht="12.75">
      <c r="L2572" s="46"/>
      <c r="M2572" s="46"/>
      <c r="AA2572" s="36"/>
      <c r="AB2572" s="36"/>
      <c r="AC2572" s="36"/>
      <c r="AD2572" s="36"/>
    </row>
    <row r="2573" spans="12:30" ht="12.75">
      <c r="L2573" s="46"/>
      <c r="M2573" s="46"/>
      <c r="AA2573" s="36"/>
      <c r="AB2573" s="36"/>
      <c r="AC2573" s="36"/>
      <c r="AD2573" s="36"/>
    </row>
    <row r="2574" spans="12:30" ht="12.75">
      <c r="L2574" s="46"/>
      <c r="M2574" s="46"/>
      <c r="AA2574" s="36"/>
      <c r="AB2574" s="36"/>
      <c r="AC2574" s="36"/>
      <c r="AD2574" s="36"/>
    </row>
    <row r="2575" spans="12:30" ht="12.75">
      <c r="L2575" s="46"/>
      <c r="M2575" s="46"/>
      <c r="AA2575" s="36"/>
      <c r="AB2575" s="36"/>
      <c r="AC2575" s="36"/>
      <c r="AD2575" s="36"/>
    </row>
    <row r="2576" spans="12:30" ht="12.75">
      <c r="L2576" s="46"/>
      <c r="M2576" s="46"/>
      <c r="AA2576" s="36"/>
      <c r="AB2576" s="36"/>
      <c r="AC2576" s="36"/>
      <c r="AD2576" s="36"/>
    </row>
    <row r="2577" spans="12:30" ht="12.75">
      <c r="L2577" s="46"/>
      <c r="M2577" s="46"/>
      <c r="AA2577" s="36"/>
      <c r="AB2577" s="36"/>
      <c r="AC2577" s="36"/>
      <c r="AD2577" s="36"/>
    </row>
    <row r="2578" spans="12:30" ht="12.75">
      <c r="L2578" s="46"/>
      <c r="M2578" s="46"/>
      <c r="AA2578" s="36"/>
      <c r="AB2578" s="36"/>
      <c r="AC2578" s="36"/>
      <c r="AD2578" s="36"/>
    </row>
    <row r="2579" spans="12:30" ht="12.75">
      <c r="L2579" s="46"/>
      <c r="M2579" s="46"/>
      <c r="AA2579" s="36"/>
      <c r="AB2579" s="36"/>
      <c r="AC2579" s="36"/>
      <c r="AD2579" s="36"/>
    </row>
    <row r="2580" spans="12:30" ht="12.75">
      <c r="L2580" s="46"/>
      <c r="M2580" s="46"/>
      <c r="AA2580" s="36"/>
      <c r="AB2580" s="36"/>
      <c r="AC2580" s="36"/>
      <c r="AD2580" s="36"/>
    </row>
    <row r="2581" spans="12:30" ht="12.75">
      <c r="L2581" s="46"/>
      <c r="M2581" s="46"/>
      <c r="AA2581" s="36"/>
      <c r="AB2581" s="36"/>
      <c r="AC2581" s="36"/>
      <c r="AD2581" s="36"/>
    </row>
    <row r="2582" spans="12:30" ht="12.75">
      <c r="L2582" s="46"/>
      <c r="M2582" s="46"/>
      <c r="AA2582" s="36"/>
      <c r="AB2582" s="36"/>
      <c r="AC2582" s="36"/>
      <c r="AD2582" s="36"/>
    </row>
    <row r="2583" spans="12:30" ht="12.75">
      <c r="L2583" s="46"/>
      <c r="M2583" s="46"/>
      <c r="AA2583" s="36"/>
      <c r="AB2583" s="36"/>
      <c r="AC2583" s="36"/>
      <c r="AD2583" s="36"/>
    </row>
    <row r="2584" spans="12:30" ht="12.75">
      <c r="L2584" s="46"/>
      <c r="M2584" s="46"/>
      <c r="AA2584" s="36"/>
      <c r="AB2584" s="36"/>
      <c r="AC2584" s="36"/>
      <c r="AD2584" s="36"/>
    </row>
    <row r="2585" spans="12:30" ht="12.75">
      <c r="L2585" s="46"/>
      <c r="M2585" s="46"/>
      <c r="AA2585" s="36"/>
      <c r="AB2585" s="36"/>
      <c r="AC2585" s="36"/>
      <c r="AD2585" s="36"/>
    </row>
    <row r="2586" spans="12:30" ht="12.75">
      <c r="L2586" s="46"/>
      <c r="M2586" s="46"/>
      <c r="AA2586" s="36"/>
      <c r="AB2586" s="36"/>
      <c r="AC2586" s="36"/>
      <c r="AD2586" s="36"/>
    </row>
    <row r="2587" spans="12:30" ht="12.75">
      <c r="L2587" s="46"/>
      <c r="M2587" s="46"/>
      <c r="AA2587" s="36"/>
      <c r="AB2587" s="36"/>
      <c r="AC2587" s="36"/>
      <c r="AD2587" s="36"/>
    </row>
    <row r="2588" spans="12:30" ht="12.75">
      <c r="L2588" s="46"/>
      <c r="M2588" s="46"/>
      <c r="AA2588" s="36"/>
      <c r="AB2588" s="36"/>
      <c r="AC2588" s="36"/>
      <c r="AD2588" s="36"/>
    </row>
    <row r="2589" spans="12:30" ht="12.75">
      <c r="L2589" s="46"/>
      <c r="M2589" s="46"/>
      <c r="AA2589" s="36"/>
      <c r="AB2589" s="36"/>
      <c r="AC2589" s="36"/>
      <c r="AD2589" s="36"/>
    </row>
    <row r="2590" spans="12:30" ht="12.75">
      <c r="L2590" s="46"/>
      <c r="M2590" s="46"/>
      <c r="AA2590" s="36"/>
      <c r="AB2590" s="36"/>
      <c r="AC2590" s="36"/>
      <c r="AD2590" s="36"/>
    </row>
    <row r="2591" spans="12:30" ht="12.75">
      <c r="L2591" s="46"/>
      <c r="M2591" s="46"/>
      <c r="AA2591" s="36"/>
      <c r="AB2591" s="36"/>
      <c r="AC2591" s="36"/>
      <c r="AD2591" s="36"/>
    </row>
    <row r="2592" spans="12:30" ht="12.75">
      <c r="L2592" s="46"/>
      <c r="M2592" s="46"/>
      <c r="AA2592" s="36"/>
      <c r="AB2592" s="36"/>
      <c r="AC2592" s="36"/>
      <c r="AD2592" s="36"/>
    </row>
    <row r="2593" spans="12:30" ht="12.75">
      <c r="L2593" s="46"/>
      <c r="M2593" s="46"/>
      <c r="AA2593" s="36"/>
      <c r="AB2593" s="36"/>
      <c r="AC2593" s="36"/>
      <c r="AD2593" s="36"/>
    </row>
    <row r="2594" spans="12:30" ht="12.75">
      <c r="L2594" s="46"/>
      <c r="M2594" s="46"/>
      <c r="AA2594" s="36"/>
      <c r="AB2594" s="36"/>
      <c r="AC2594" s="36"/>
      <c r="AD2594" s="36"/>
    </row>
    <row r="2595" spans="12:30" ht="12.75">
      <c r="L2595" s="46"/>
      <c r="M2595" s="46"/>
      <c r="AA2595" s="36"/>
      <c r="AB2595" s="36"/>
      <c r="AC2595" s="36"/>
      <c r="AD2595" s="36"/>
    </row>
    <row r="2596" spans="12:30" ht="12.75">
      <c r="L2596" s="46"/>
      <c r="M2596" s="46"/>
      <c r="AA2596" s="36"/>
      <c r="AB2596" s="36"/>
      <c r="AC2596" s="36"/>
      <c r="AD2596" s="36"/>
    </row>
    <row r="2597" spans="12:30" ht="12.75">
      <c r="L2597" s="46"/>
      <c r="M2597" s="46"/>
      <c r="AA2597" s="36"/>
      <c r="AB2597" s="36"/>
      <c r="AC2597" s="36"/>
      <c r="AD2597" s="36"/>
    </row>
    <row r="2598" spans="12:30" ht="12.75">
      <c r="L2598" s="46"/>
      <c r="M2598" s="46"/>
      <c r="AA2598" s="36"/>
      <c r="AB2598" s="36"/>
      <c r="AC2598" s="36"/>
      <c r="AD2598" s="36"/>
    </row>
    <row r="2599" spans="12:30" ht="12.75">
      <c r="L2599" s="46"/>
      <c r="M2599" s="46"/>
      <c r="AA2599" s="36"/>
      <c r="AB2599" s="36"/>
      <c r="AC2599" s="36"/>
      <c r="AD2599" s="36"/>
    </row>
    <row r="2600" spans="12:30" ht="12.75">
      <c r="L2600" s="46"/>
      <c r="M2600" s="46"/>
      <c r="AA2600" s="36"/>
      <c r="AB2600" s="36"/>
      <c r="AC2600" s="36"/>
      <c r="AD2600" s="36"/>
    </row>
    <row r="2601" spans="12:30" ht="12.75">
      <c r="L2601" s="46"/>
      <c r="M2601" s="46"/>
      <c r="AA2601" s="36"/>
      <c r="AB2601" s="36"/>
      <c r="AC2601" s="36"/>
      <c r="AD2601" s="36"/>
    </row>
    <row r="2602" spans="12:30" ht="12.75">
      <c r="L2602" s="46"/>
      <c r="M2602" s="46"/>
      <c r="AA2602" s="36"/>
      <c r="AB2602" s="36"/>
      <c r="AC2602" s="36"/>
      <c r="AD2602" s="36"/>
    </row>
    <row r="2603" spans="12:30" ht="12.75">
      <c r="L2603" s="46"/>
      <c r="M2603" s="46"/>
      <c r="AA2603" s="36"/>
      <c r="AB2603" s="36"/>
      <c r="AC2603" s="36"/>
      <c r="AD2603" s="36"/>
    </row>
    <row r="2604" spans="12:30" ht="12.75">
      <c r="L2604" s="46"/>
      <c r="M2604" s="46"/>
      <c r="AA2604" s="36"/>
      <c r="AB2604" s="36"/>
      <c r="AC2604" s="36"/>
      <c r="AD2604" s="36"/>
    </row>
    <row r="2605" spans="12:30" ht="12.75">
      <c r="L2605" s="46"/>
      <c r="M2605" s="46"/>
      <c r="AA2605" s="36"/>
      <c r="AB2605" s="36"/>
      <c r="AC2605" s="36"/>
      <c r="AD2605" s="36"/>
    </row>
    <row r="2606" spans="12:30" ht="12.75">
      <c r="L2606" s="46"/>
      <c r="M2606" s="46"/>
      <c r="AA2606" s="36"/>
      <c r="AB2606" s="36"/>
      <c r="AC2606" s="36"/>
      <c r="AD2606" s="36"/>
    </row>
    <row r="2607" spans="12:30" ht="12.75">
      <c r="L2607" s="46"/>
      <c r="M2607" s="46"/>
      <c r="AA2607" s="36"/>
      <c r="AB2607" s="36"/>
      <c r="AC2607" s="36"/>
      <c r="AD2607" s="36"/>
    </row>
    <row r="2608" spans="12:30" ht="12.75">
      <c r="L2608" s="46"/>
      <c r="M2608" s="46"/>
      <c r="AA2608" s="36"/>
      <c r="AB2608" s="36"/>
      <c r="AC2608" s="36"/>
      <c r="AD2608" s="36"/>
    </row>
    <row r="2609" spans="12:30" ht="12.75">
      <c r="L2609" s="46"/>
      <c r="M2609" s="46"/>
      <c r="AA2609" s="36"/>
      <c r="AB2609" s="36"/>
      <c r="AC2609" s="36"/>
      <c r="AD2609" s="36"/>
    </row>
    <row r="2610" spans="12:30" ht="12.75">
      <c r="L2610" s="46"/>
      <c r="M2610" s="46"/>
      <c r="AA2610" s="36"/>
      <c r="AB2610" s="36"/>
      <c r="AC2610" s="36"/>
      <c r="AD2610" s="36"/>
    </row>
    <row r="2611" spans="12:30" ht="12.75">
      <c r="L2611" s="46"/>
      <c r="M2611" s="46"/>
      <c r="AA2611" s="36"/>
      <c r="AB2611" s="36"/>
      <c r="AC2611" s="36"/>
      <c r="AD2611" s="36"/>
    </row>
    <row r="2612" spans="12:30" ht="12.75">
      <c r="L2612" s="46"/>
      <c r="M2612" s="46"/>
      <c r="AA2612" s="36"/>
      <c r="AB2612" s="36"/>
      <c r="AC2612" s="36"/>
      <c r="AD2612" s="36"/>
    </row>
    <row r="2613" spans="12:30" ht="12.75">
      <c r="L2613" s="46"/>
      <c r="M2613" s="46"/>
      <c r="AA2613" s="36"/>
      <c r="AB2613" s="36"/>
      <c r="AC2613" s="36"/>
      <c r="AD2613" s="36"/>
    </row>
    <row r="2614" spans="12:30" ht="12.75">
      <c r="L2614" s="46"/>
      <c r="M2614" s="46"/>
      <c r="AA2614" s="36"/>
      <c r="AB2614" s="36"/>
      <c r="AC2614" s="36"/>
      <c r="AD2614" s="36"/>
    </row>
    <row r="2615" spans="12:30" ht="12.75">
      <c r="L2615" s="46"/>
      <c r="M2615" s="46"/>
      <c r="AA2615" s="36"/>
      <c r="AB2615" s="36"/>
      <c r="AC2615" s="36"/>
      <c r="AD2615" s="36"/>
    </row>
    <row r="2616" spans="12:30" ht="12.75">
      <c r="L2616" s="46"/>
      <c r="M2616" s="46"/>
      <c r="AA2616" s="36"/>
      <c r="AB2616" s="36"/>
      <c r="AC2616" s="36"/>
      <c r="AD2616" s="36"/>
    </row>
    <row r="2617" spans="12:30" ht="12.75">
      <c r="L2617" s="46"/>
      <c r="M2617" s="46"/>
      <c r="AA2617" s="36"/>
      <c r="AB2617" s="36"/>
      <c r="AC2617" s="36"/>
      <c r="AD2617" s="36"/>
    </row>
    <row r="2618" spans="12:30" ht="12.75">
      <c r="L2618" s="46"/>
      <c r="M2618" s="46"/>
      <c r="AA2618" s="36"/>
      <c r="AB2618" s="36"/>
      <c r="AC2618" s="36"/>
      <c r="AD2618" s="36"/>
    </row>
    <row r="2619" spans="12:30" ht="12.75">
      <c r="L2619" s="46"/>
      <c r="M2619" s="46"/>
      <c r="AA2619" s="36"/>
      <c r="AB2619" s="36"/>
      <c r="AC2619" s="36"/>
      <c r="AD2619" s="36"/>
    </row>
    <row r="2620" spans="12:30" ht="12.75">
      <c r="L2620" s="46"/>
      <c r="M2620" s="46"/>
      <c r="AA2620" s="36"/>
      <c r="AB2620" s="36"/>
      <c r="AC2620" s="36"/>
      <c r="AD2620" s="36"/>
    </row>
    <row r="2621" spans="12:30" ht="12.75">
      <c r="L2621" s="46"/>
      <c r="M2621" s="46"/>
      <c r="AA2621" s="36"/>
      <c r="AB2621" s="36"/>
      <c r="AC2621" s="36"/>
      <c r="AD2621" s="36"/>
    </row>
    <row r="2622" spans="12:30" ht="12.75">
      <c r="L2622" s="46"/>
      <c r="M2622" s="46"/>
      <c r="AA2622" s="36"/>
      <c r="AB2622" s="36"/>
      <c r="AC2622" s="36"/>
      <c r="AD2622" s="36"/>
    </row>
    <row r="2623" spans="12:30" ht="12.75">
      <c r="L2623" s="46"/>
      <c r="M2623" s="46"/>
      <c r="AA2623" s="36"/>
      <c r="AB2623" s="36"/>
      <c r="AC2623" s="36"/>
      <c r="AD2623" s="36"/>
    </row>
    <row r="2624" spans="12:30" ht="12.75">
      <c r="L2624" s="46"/>
      <c r="M2624" s="46"/>
      <c r="AA2624" s="36"/>
      <c r="AB2624" s="36"/>
      <c r="AC2624" s="36"/>
      <c r="AD2624" s="36"/>
    </row>
    <row r="2625" spans="12:30" ht="12.75">
      <c r="L2625" s="46"/>
      <c r="M2625" s="46"/>
      <c r="AA2625" s="36"/>
      <c r="AB2625" s="36"/>
      <c r="AC2625" s="36"/>
      <c r="AD2625" s="36"/>
    </row>
    <row r="2626" spans="12:30" ht="12.75">
      <c r="L2626" s="46"/>
      <c r="M2626" s="46"/>
      <c r="AA2626" s="36"/>
      <c r="AB2626" s="36"/>
      <c r="AC2626" s="36"/>
      <c r="AD2626" s="36"/>
    </row>
    <row r="2627" spans="12:30" ht="12.75">
      <c r="L2627" s="46"/>
      <c r="M2627" s="46"/>
      <c r="AA2627" s="36"/>
      <c r="AB2627" s="36"/>
      <c r="AC2627" s="36"/>
      <c r="AD2627" s="36"/>
    </row>
    <row r="2628" spans="12:30" ht="12.75">
      <c r="L2628" s="46"/>
      <c r="M2628" s="46"/>
      <c r="AA2628" s="36"/>
      <c r="AB2628" s="36"/>
      <c r="AC2628" s="36"/>
      <c r="AD2628" s="36"/>
    </row>
    <row r="2629" spans="12:30" ht="12.75">
      <c r="L2629" s="46"/>
      <c r="M2629" s="46"/>
      <c r="AA2629" s="36"/>
      <c r="AB2629" s="36"/>
      <c r="AC2629" s="36"/>
      <c r="AD2629" s="36"/>
    </row>
    <row r="2630" spans="12:30" ht="12.75">
      <c r="L2630" s="46"/>
      <c r="M2630" s="46"/>
      <c r="AA2630" s="36"/>
      <c r="AB2630" s="36"/>
      <c r="AC2630" s="36"/>
      <c r="AD2630" s="36"/>
    </row>
    <row r="2631" spans="12:30" ht="12.75">
      <c r="L2631" s="46"/>
      <c r="M2631" s="46"/>
      <c r="AA2631" s="36"/>
      <c r="AB2631" s="36"/>
      <c r="AC2631" s="36"/>
      <c r="AD2631" s="36"/>
    </row>
    <row r="2632" spans="12:30" ht="12.75">
      <c r="L2632" s="46"/>
      <c r="M2632" s="46"/>
      <c r="AA2632" s="36"/>
      <c r="AB2632" s="36"/>
      <c r="AC2632" s="36"/>
      <c r="AD2632" s="36"/>
    </row>
    <row r="2633" spans="12:30" ht="12.75">
      <c r="L2633" s="46"/>
      <c r="M2633" s="46"/>
      <c r="AA2633" s="36"/>
      <c r="AB2633" s="36"/>
      <c r="AC2633" s="36"/>
      <c r="AD2633" s="36"/>
    </row>
    <row r="2634" spans="12:30" ht="12.75">
      <c r="L2634" s="46"/>
      <c r="M2634" s="46"/>
      <c r="AA2634" s="36"/>
      <c r="AB2634" s="36"/>
      <c r="AC2634" s="36"/>
      <c r="AD2634" s="36"/>
    </row>
    <row r="2635" spans="12:30" ht="12.75">
      <c r="L2635" s="46"/>
      <c r="M2635" s="46"/>
      <c r="AA2635" s="36"/>
      <c r="AB2635" s="36"/>
      <c r="AC2635" s="36"/>
      <c r="AD2635" s="36"/>
    </row>
    <row r="2636" spans="12:30" ht="12.75">
      <c r="L2636" s="46"/>
      <c r="M2636" s="46"/>
      <c r="AA2636" s="36"/>
      <c r="AB2636" s="36"/>
      <c r="AC2636" s="36"/>
      <c r="AD2636" s="36"/>
    </row>
    <row r="2637" spans="12:30" ht="12.75">
      <c r="L2637" s="46"/>
      <c r="M2637" s="46"/>
      <c r="AA2637" s="36"/>
      <c r="AB2637" s="36"/>
      <c r="AC2637" s="36"/>
      <c r="AD2637" s="36"/>
    </row>
    <row r="2638" spans="12:30" ht="12.75">
      <c r="L2638" s="46"/>
      <c r="M2638" s="46"/>
      <c r="AA2638" s="36"/>
      <c r="AB2638" s="36"/>
      <c r="AC2638" s="36"/>
      <c r="AD2638" s="36"/>
    </row>
    <row r="2639" spans="12:30" ht="12.75">
      <c r="L2639" s="46"/>
      <c r="M2639" s="46"/>
      <c r="AA2639" s="36"/>
      <c r="AB2639" s="36"/>
      <c r="AC2639" s="36"/>
      <c r="AD2639" s="36"/>
    </row>
    <row r="2640" spans="12:30" ht="12.75">
      <c r="L2640" s="46"/>
      <c r="M2640" s="46"/>
      <c r="AA2640" s="36"/>
      <c r="AB2640" s="36"/>
      <c r="AC2640" s="36"/>
      <c r="AD2640" s="36"/>
    </row>
    <row r="2641" spans="12:30" ht="12.75">
      <c r="L2641" s="46"/>
      <c r="M2641" s="46"/>
      <c r="AA2641" s="36"/>
      <c r="AB2641" s="36"/>
      <c r="AC2641" s="36"/>
      <c r="AD2641" s="36"/>
    </row>
    <row r="2642" spans="12:30" ht="12.75">
      <c r="L2642" s="46"/>
      <c r="M2642" s="46"/>
      <c r="AA2642" s="36"/>
      <c r="AB2642" s="36"/>
      <c r="AC2642" s="36"/>
      <c r="AD2642" s="36"/>
    </row>
    <row r="2643" spans="12:30" ht="12.75">
      <c r="L2643" s="46"/>
      <c r="M2643" s="46"/>
      <c r="AA2643" s="36"/>
      <c r="AB2643" s="36"/>
      <c r="AC2643" s="36"/>
      <c r="AD2643" s="36"/>
    </row>
    <row r="2644" spans="12:30" ht="12.75">
      <c r="L2644" s="46"/>
      <c r="M2644" s="46"/>
      <c r="AA2644" s="36"/>
      <c r="AB2644" s="36"/>
      <c r="AC2644" s="36"/>
      <c r="AD2644" s="36"/>
    </row>
    <row r="2645" spans="12:30" ht="12.75">
      <c r="L2645" s="46"/>
      <c r="M2645" s="46"/>
      <c r="AA2645" s="36"/>
      <c r="AB2645" s="36"/>
      <c r="AC2645" s="36"/>
      <c r="AD2645" s="36"/>
    </row>
    <row r="2646" spans="12:30" ht="12.75">
      <c r="L2646" s="46"/>
      <c r="M2646" s="46"/>
      <c r="AA2646" s="36"/>
      <c r="AB2646" s="36"/>
      <c r="AC2646" s="36"/>
      <c r="AD2646" s="36"/>
    </row>
    <row r="2647" spans="12:30" ht="12.75">
      <c r="L2647" s="46"/>
      <c r="M2647" s="46"/>
      <c r="AA2647" s="36"/>
      <c r="AB2647" s="36"/>
      <c r="AC2647" s="36"/>
      <c r="AD2647" s="36"/>
    </row>
    <row r="2648" spans="12:30" ht="12.75">
      <c r="L2648" s="46"/>
      <c r="M2648" s="46"/>
      <c r="AA2648" s="36"/>
      <c r="AB2648" s="36"/>
      <c r="AC2648" s="36"/>
      <c r="AD2648" s="36"/>
    </row>
    <row r="2649" spans="12:30" ht="12.75">
      <c r="L2649" s="46"/>
      <c r="M2649" s="46"/>
      <c r="AA2649" s="36"/>
      <c r="AB2649" s="36"/>
      <c r="AC2649" s="36"/>
      <c r="AD2649" s="36"/>
    </row>
    <row r="2650" spans="12:30" ht="12.75">
      <c r="L2650" s="46"/>
      <c r="M2650" s="46"/>
      <c r="AA2650" s="36"/>
      <c r="AB2650" s="36"/>
      <c r="AC2650" s="36"/>
      <c r="AD2650" s="36"/>
    </row>
    <row r="2651" spans="12:30" ht="12.75">
      <c r="L2651" s="46"/>
      <c r="M2651" s="46"/>
      <c r="AA2651" s="36"/>
      <c r="AB2651" s="36"/>
      <c r="AC2651" s="36"/>
      <c r="AD2651" s="36"/>
    </row>
    <row r="2652" spans="12:30" ht="12.75">
      <c r="L2652" s="46"/>
      <c r="M2652" s="46"/>
      <c r="AA2652" s="36"/>
      <c r="AB2652" s="36"/>
      <c r="AC2652" s="36"/>
      <c r="AD2652" s="36"/>
    </row>
    <row r="2653" spans="12:30" ht="12.75">
      <c r="L2653" s="46"/>
      <c r="M2653" s="46"/>
      <c r="AA2653" s="36"/>
      <c r="AB2653" s="36"/>
      <c r="AC2653" s="36"/>
      <c r="AD2653" s="36"/>
    </row>
    <row r="2654" spans="12:30" ht="12.75">
      <c r="L2654" s="46"/>
      <c r="M2654" s="46"/>
      <c r="AA2654" s="36"/>
      <c r="AB2654" s="36"/>
      <c r="AC2654" s="36"/>
      <c r="AD2654" s="36"/>
    </row>
    <row r="2655" spans="12:30" ht="12.75">
      <c r="L2655" s="46"/>
      <c r="M2655" s="46"/>
      <c r="AA2655" s="36"/>
      <c r="AB2655" s="36"/>
      <c r="AC2655" s="36"/>
      <c r="AD2655" s="36"/>
    </row>
    <row r="2656" spans="12:30" ht="12.75">
      <c r="L2656" s="46"/>
      <c r="M2656" s="46"/>
      <c r="AA2656" s="36"/>
      <c r="AB2656" s="36"/>
      <c r="AC2656" s="36"/>
      <c r="AD2656" s="36"/>
    </row>
    <row r="2657" spans="12:30" ht="12.75">
      <c r="L2657" s="46"/>
      <c r="M2657" s="46"/>
      <c r="AA2657" s="36"/>
      <c r="AB2657" s="36"/>
      <c r="AC2657" s="36"/>
      <c r="AD2657" s="36"/>
    </row>
    <row r="2658" spans="12:30" ht="12.75">
      <c r="L2658" s="46"/>
      <c r="M2658" s="46"/>
      <c r="AA2658" s="36"/>
      <c r="AB2658" s="36"/>
      <c r="AC2658" s="36"/>
      <c r="AD2658" s="36"/>
    </row>
    <row r="2659" spans="12:30" ht="12.75">
      <c r="L2659" s="46"/>
      <c r="M2659" s="46"/>
      <c r="AA2659" s="36"/>
      <c r="AB2659" s="36"/>
      <c r="AC2659" s="36"/>
      <c r="AD2659" s="36"/>
    </row>
    <row r="2660" spans="12:30" ht="12.75">
      <c r="L2660" s="46"/>
      <c r="M2660" s="46"/>
      <c r="AA2660" s="36"/>
      <c r="AB2660" s="36"/>
      <c r="AC2660" s="36"/>
      <c r="AD2660" s="36"/>
    </row>
    <row r="2661" spans="12:30" ht="12.75">
      <c r="L2661" s="46"/>
      <c r="M2661" s="46"/>
      <c r="AA2661" s="36"/>
      <c r="AB2661" s="36"/>
      <c r="AC2661" s="36"/>
      <c r="AD2661" s="36"/>
    </row>
    <row r="2662" spans="12:30" ht="12.75">
      <c r="L2662" s="46"/>
      <c r="M2662" s="46"/>
      <c r="AA2662" s="36"/>
      <c r="AB2662" s="36"/>
      <c r="AC2662" s="36"/>
      <c r="AD2662" s="36"/>
    </row>
    <row r="2663" spans="12:30" ht="12.75">
      <c r="L2663" s="46"/>
      <c r="M2663" s="46"/>
      <c r="AA2663" s="36"/>
      <c r="AB2663" s="36"/>
      <c r="AC2663" s="36"/>
      <c r="AD2663" s="36"/>
    </row>
    <row r="2664" spans="12:30" ht="12.75">
      <c r="L2664" s="46"/>
      <c r="M2664" s="46"/>
      <c r="AA2664" s="36"/>
      <c r="AB2664" s="36"/>
      <c r="AC2664" s="36"/>
      <c r="AD2664" s="36"/>
    </row>
    <row r="2665" spans="12:30" ht="12.75">
      <c r="L2665" s="46"/>
      <c r="M2665" s="46"/>
      <c r="AA2665" s="36"/>
      <c r="AB2665" s="36"/>
      <c r="AC2665" s="36"/>
      <c r="AD2665" s="36"/>
    </row>
    <row r="2666" spans="12:30" ht="12.75">
      <c r="L2666" s="46"/>
      <c r="M2666" s="46"/>
      <c r="AA2666" s="36"/>
      <c r="AB2666" s="36"/>
      <c r="AC2666" s="36"/>
      <c r="AD2666" s="36"/>
    </row>
    <row r="2667" spans="12:30" ht="12.75">
      <c r="L2667" s="46"/>
      <c r="M2667" s="46"/>
      <c r="AA2667" s="36"/>
      <c r="AB2667" s="36"/>
      <c r="AC2667" s="36"/>
      <c r="AD2667" s="36"/>
    </row>
    <row r="2668" spans="12:30" ht="12.75">
      <c r="L2668" s="46"/>
      <c r="M2668" s="46"/>
      <c r="AA2668" s="36"/>
      <c r="AB2668" s="36"/>
      <c r="AC2668" s="36"/>
      <c r="AD2668" s="36"/>
    </row>
    <row r="2669" spans="12:30" ht="12.75">
      <c r="L2669" s="46"/>
      <c r="M2669" s="46"/>
      <c r="AA2669" s="36"/>
      <c r="AB2669" s="36"/>
      <c r="AC2669" s="36"/>
      <c r="AD2669" s="36"/>
    </row>
    <row r="2670" spans="12:30" ht="12.75">
      <c r="L2670" s="46"/>
      <c r="M2670" s="46"/>
      <c r="AA2670" s="36"/>
      <c r="AB2670" s="36"/>
      <c r="AC2670" s="36"/>
      <c r="AD2670" s="36"/>
    </row>
    <row r="2671" spans="12:30" ht="12.75">
      <c r="L2671" s="46"/>
      <c r="M2671" s="46"/>
      <c r="AA2671" s="36"/>
      <c r="AB2671" s="36"/>
      <c r="AC2671" s="36"/>
      <c r="AD2671" s="36"/>
    </row>
    <row r="2672" spans="12:30" ht="12.75">
      <c r="L2672" s="46"/>
      <c r="M2672" s="46"/>
      <c r="AA2672" s="36"/>
      <c r="AB2672" s="36"/>
      <c r="AC2672" s="36"/>
      <c r="AD2672" s="36"/>
    </row>
    <row r="2673" spans="12:30" ht="12.75">
      <c r="L2673" s="46"/>
      <c r="M2673" s="46"/>
      <c r="AA2673" s="36"/>
      <c r="AB2673" s="36"/>
      <c r="AC2673" s="36"/>
      <c r="AD2673" s="36"/>
    </row>
    <row r="2674" spans="12:30" ht="12.75">
      <c r="L2674" s="46"/>
      <c r="M2674" s="46"/>
      <c r="AA2674" s="36"/>
      <c r="AB2674" s="36"/>
      <c r="AC2674" s="36"/>
      <c r="AD2674" s="36"/>
    </row>
    <row r="2675" spans="12:30" ht="12.75">
      <c r="L2675" s="46"/>
      <c r="M2675" s="46"/>
      <c r="AA2675" s="36"/>
      <c r="AB2675" s="36"/>
      <c r="AC2675" s="36"/>
      <c r="AD2675" s="36"/>
    </row>
    <row r="2676" spans="12:30" ht="12.75">
      <c r="L2676" s="46"/>
      <c r="M2676" s="46"/>
      <c r="AA2676" s="36"/>
      <c r="AB2676" s="36"/>
      <c r="AC2676" s="36"/>
      <c r="AD2676" s="36"/>
    </row>
    <row r="2677" spans="12:30" ht="12.75">
      <c r="L2677" s="46"/>
      <c r="M2677" s="46"/>
      <c r="AA2677" s="36"/>
      <c r="AB2677" s="36"/>
      <c r="AC2677" s="36"/>
      <c r="AD2677" s="36"/>
    </row>
    <row r="2678" spans="12:30" ht="12.75">
      <c r="L2678" s="46"/>
      <c r="M2678" s="46"/>
      <c r="AA2678" s="36"/>
      <c r="AB2678" s="36"/>
      <c r="AC2678" s="36"/>
      <c r="AD2678" s="36"/>
    </row>
    <row r="2679" spans="12:30" ht="12.75">
      <c r="L2679" s="46"/>
      <c r="M2679" s="46"/>
      <c r="AA2679" s="36"/>
      <c r="AB2679" s="36"/>
      <c r="AC2679" s="36"/>
      <c r="AD2679" s="36"/>
    </row>
    <row r="2680" spans="12:30" ht="12.75">
      <c r="L2680" s="46"/>
      <c r="M2680" s="46"/>
      <c r="AA2680" s="36"/>
      <c r="AB2680" s="36"/>
      <c r="AC2680" s="36"/>
      <c r="AD2680" s="36"/>
    </row>
    <row r="2681" spans="12:30" ht="12.75">
      <c r="L2681" s="46"/>
      <c r="M2681" s="46"/>
      <c r="AA2681" s="36"/>
      <c r="AB2681" s="36"/>
      <c r="AC2681" s="36"/>
      <c r="AD2681" s="36"/>
    </row>
    <row r="2682" spans="12:30" ht="12.75">
      <c r="L2682" s="46"/>
      <c r="M2682" s="46"/>
      <c r="AA2682" s="36"/>
      <c r="AB2682" s="36"/>
      <c r="AC2682" s="36"/>
      <c r="AD2682" s="36"/>
    </row>
    <row r="2683" spans="12:30" ht="12.75">
      <c r="L2683" s="46"/>
      <c r="M2683" s="46"/>
      <c r="AA2683" s="36"/>
      <c r="AB2683" s="36"/>
      <c r="AC2683" s="36"/>
      <c r="AD2683" s="36"/>
    </row>
    <row r="2684" spans="12:30" ht="12.75">
      <c r="L2684" s="46"/>
      <c r="M2684" s="46"/>
      <c r="AA2684" s="36"/>
      <c r="AB2684" s="36"/>
      <c r="AC2684" s="36"/>
      <c r="AD2684" s="36"/>
    </row>
    <row r="2685" spans="12:30" ht="12.75">
      <c r="L2685" s="46"/>
      <c r="M2685" s="46"/>
      <c r="AA2685" s="36"/>
      <c r="AB2685" s="36"/>
      <c r="AC2685" s="36"/>
      <c r="AD2685" s="36"/>
    </row>
    <row r="2686" spans="12:30" ht="12.75">
      <c r="L2686" s="46"/>
      <c r="M2686" s="46"/>
      <c r="AA2686" s="36"/>
      <c r="AB2686" s="36"/>
      <c r="AC2686" s="36"/>
      <c r="AD2686" s="36"/>
    </row>
    <row r="2687" spans="12:30" ht="12.75">
      <c r="L2687" s="46"/>
      <c r="M2687" s="46"/>
      <c r="AA2687" s="36"/>
      <c r="AB2687" s="36"/>
      <c r="AC2687" s="36"/>
      <c r="AD2687" s="36"/>
    </row>
    <row r="2688" spans="12:30" ht="12.75">
      <c r="L2688" s="46"/>
      <c r="M2688" s="46"/>
      <c r="AA2688" s="36"/>
      <c r="AB2688" s="36"/>
      <c r="AC2688" s="36"/>
      <c r="AD2688" s="36"/>
    </row>
    <row r="2689" spans="12:30" ht="12.75">
      <c r="L2689" s="46"/>
      <c r="M2689" s="46"/>
      <c r="AA2689" s="36"/>
      <c r="AB2689" s="36"/>
      <c r="AC2689" s="36"/>
      <c r="AD2689" s="36"/>
    </row>
    <row r="2690" spans="12:30" ht="12.75">
      <c r="L2690" s="46"/>
      <c r="M2690" s="46"/>
      <c r="AA2690" s="36"/>
      <c r="AB2690" s="36"/>
      <c r="AC2690" s="36"/>
      <c r="AD2690" s="36"/>
    </row>
    <row r="2691" spans="12:30" ht="12.75">
      <c r="L2691" s="46"/>
      <c r="M2691" s="46"/>
      <c r="AA2691" s="36"/>
      <c r="AB2691" s="36"/>
      <c r="AC2691" s="36"/>
      <c r="AD2691" s="36"/>
    </row>
    <row r="2692" spans="12:30" ht="12.75">
      <c r="L2692" s="46"/>
      <c r="M2692" s="46"/>
      <c r="AA2692" s="36"/>
      <c r="AB2692" s="36"/>
      <c r="AC2692" s="36"/>
      <c r="AD2692" s="36"/>
    </row>
    <row r="2693" spans="12:30" ht="12.75">
      <c r="L2693" s="46"/>
      <c r="M2693" s="46"/>
      <c r="AA2693" s="36"/>
      <c r="AB2693" s="36"/>
      <c r="AC2693" s="36"/>
      <c r="AD2693" s="36"/>
    </row>
    <row r="2694" spans="12:30" ht="12.75">
      <c r="L2694" s="46"/>
      <c r="M2694" s="46"/>
      <c r="AA2694" s="36"/>
      <c r="AB2694" s="36"/>
      <c r="AC2694" s="36"/>
      <c r="AD2694" s="36"/>
    </row>
    <row r="2695" spans="12:30" ht="12.75">
      <c r="L2695" s="46"/>
      <c r="M2695" s="46"/>
      <c r="AA2695" s="36"/>
      <c r="AB2695" s="36"/>
      <c r="AC2695" s="36"/>
      <c r="AD2695" s="36"/>
    </row>
    <row r="2696" spans="12:30" ht="12.75">
      <c r="L2696" s="46"/>
      <c r="M2696" s="46"/>
      <c r="AA2696" s="36"/>
      <c r="AB2696" s="36"/>
      <c r="AC2696" s="36"/>
      <c r="AD2696" s="36"/>
    </row>
    <row r="2697" spans="12:30" ht="12.75">
      <c r="L2697" s="46"/>
      <c r="M2697" s="46"/>
      <c r="AA2697" s="36"/>
      <c r="AB2697" s="36"/>
      <c r="AC2697" s="36"/>
      <c r="AD2697" s="36"/>
    </row>
    <row r="2698" spans="12:30" ht="12.75">
      <c r="L2698" s="46"/>
      <c r="M2698" s="46"/>
      <c r="AA2698" s="36"/>
      <c r="AB2698" s="36"/>
      <c r="AC2698" s="36"/>
      <c r="AD2698" s="36"/>
    </row>
    <row r="2699" spans="12:30" ht="12.75">
      <c r="L2699" s="46"/>
      <c r="M2699" s="46"/>
      <c r="AA2699" s="36"/>
      <c r="AB2699" s="36"/>
      <c r="AC2699" s="36"/>
      <c r="AD2699" s="36"/>
    </row>
    <row r="2700" spans="12:30" ht="12.75">
      <c r="L2700" s="46"/>
      <c r="M2700" s="46"/>
      <c r="AA2700" s="36"/>
      <c r="AB2700" s="36"/>
      <c r="AC2700" s="36"/>
      <c r="AD2700" s="36"/>
    </row>
    <row r="2701" spans="12:30" ht="12.75">
      <c r="L2701" s="46"/>
      <c r="M2701" s="46"/>
      <c r="AA2701" s="36"/>
      <c r="AB2701" s="36"/>
      <c r="AC2701" s="36"/>
      <c r="AD2701" s="36"/>
    </row>
    <row r="2702" spans="12:30" ht="12.75">
      <c r="L2702" s="46"/>
      <c r="M2702" s="46"/>
      <c r="AA2702" s="36"/>
      <c r="AB2702" s="36"/>
      <c r="AC2702" s="36"/>
      <c r="AD2702" s="36"/>
    </row>
    <row r="2703" spans="12:30" ht="12.75">
      <c r="L2703" s="46"/>
      <c r="M2703" s="46"/>
      <c r="AA2703" s="36"/>
      <c r="AB2703" s="36"/>
      <c r="AC2703" s="36"/>
      <c r="AD2703" s="36"/>
    </row>
    <row r="2704" spans="12:30" ht="12.75">
      <c r="L2704" s="46"/>
      <c r="M2704" s="46"/>
      <c r="AA2704" s="36"/>
      <c r="AB2704" s="36"/>
      <c r="AC2704" s="36"/>
      <c r="AD2704" s="36"/>
    </row>
    <row r="2705" spans="12:30" ht="12.75">
      <c r="L2705" s="46"/>
      <c r="M2705" s="46"/>
      <c r="AA2705" s="36"/>
      <c r="AB2705" s="36"/>
      <c r="AC2705" s="36"/>
      <c r="AD2705" s="36"/>
    </row>
    <row r="2706" spans="12:30" ht="12.75">
      <c r="L2706" s="46"/>
      <c r="M2706" s="46"/>
      <c r="AA2706" s="36"/>
      <c r="AB2706" s="36"/>
      <c r="AC2706" s="36"/>
      <c r="AD2706" s="36"/>
    </row>
    <row r="2707" spans="12:30" ht="12.75">
      <c r="L2707" s="46"/>
      <c r="M2707" s="46"/>
      <c r="AA2707" s="36"/>
      <c r="AB2707" s="36"/>
      <c r="AC2707" s="36"/>
      <c r="AD2707" s="36"/>
    </row>
    <row r="2708" spans="12:30" ht="12.75">
      <c r="L2708" s="46"/>
      <c r="M2708" s="46"/>
      <c r="AA2708" s="36"/>
      <c r="AB2708" s="36"/>
      <c r="AC2708" s="36"/>
      <c r="AD2708" s="36"/>
    </row>
    <row r="2709" spans="12:30" ht="12.75">
      <c r="L2709" s="46"/>
      <c r="M2709" s="46"/>
      <c r="AA2709" s="36"/>
      <c r="AB2709" s="36"/>
      <c r="AC2709" s="36"/>
      <c r="AD2709" s="36"/>
    </row>
    <row r="2710" spans="12:30" ht="12.75">
      <c r="L2710" s="46"/>
      <c r="M2710" s="46"/>
      <c r="AA2710" s="36"/>
      <c r="AB2710" s="36"/>
      <c r="AC2710" s="36"/>
      <c r="AD2710" s="36"/>
    </row>
    <row r="2711" spans="12:30" ht="12.75">
      <c r="L2711" s="46"/>
      <c r="M2711" s="46"/>
      <c r="AA2711" s="36"/>
      <c r="AB2711" s="36"/>
      <c r="AC2711" s="36"/>
      <c r="AD2711" s="36"/>
    </row>
    <row r="2712" spans="12:30" ht="12.75">
      <c r="L2712" s="46"/>
      <c r="M2712" s="46"/>
      <c r="AA2712" s="36"/>
      <c r="AB2712" s="36"/>
      <c r="AC2712" s="36"/>
      <c r="AD2712" s="36"/>
    </row>
    <row r="2713" spans="12:30" ht="12.75">
      <c r="L2713" s="46"/>
      <c r="M2713" s="46"/>
      <c r="AA2713" s="36"/>
      <c r="AB2713" s="36"/>
      <c r="AC2713" s="36"/>
      <c r="AD2713" s="36"/>
    </row>
    <row r="2714" spans="12:30" ht="12.75">
      <c r="L2714" s="46"/>
      <c r="M2714" s="46"/>
      <c r="AA2714" s="36"/>
      <c r="AB2714" s="36"/>
      <c r="AC2714" s="36"/>
      <c r="AD2714" s="36"/>
    </row>
    <row r="2715" spans="12:30" ht="12.75">
      <c r="L2715" s="46"/>
      <c r="M2715" s="46"/>
      <c r="AA2715" s="36"/>
      <c r="AB2715" s="36"/>
      <c r="AC2715" s="36"/>
      <c r="AD2715" s="36"/>
    </row>
    <row r="2716" spans="12:30" ht="12.75">
      <c r="L2716" s="46"/>
      <c r="M2716" s="46"/>
      <c r="AA2716" s="36"/>
      <c r="AB2716" s="36"/>
      <c r="AC2716" s="36"/>
      <c r="AD2716" s="36"/>
    </row>
    <row r="2717" spans="12:30" ht="12.75">
      <c r="L2717" s="46"/>
      <c r="M2717" s="46"/>
      <c r="AA2717" s="36"/>
      <c r="AB2717" s="36"/>
      <c r="AC2717" s="36"/>
      <c r="AD2717" s="36"/>
    </row>
    <row r="2718" spans="12:30" ht="12.75">
      <c r="L2718" s="46"/>
      <c r="M2718" s="46"/>
      <c r="AA2718" s="36"/>
      <c r="AB2718" s="36"/>
      <c r="AC2718" s="36"/>
      <c r="AD2718" s="36"/>
    </row>
    <row r="2719" spans="12:30" ht="12.75">
      <c r="L2719" s="46"/>
      <c r="M2719" s="46"/>
      <c r="AA2719" s="36"/>
      <c r="AB2719" s="36"/>
      <c r="AC2719" s="36"/>
      <c r="AD2719" s="36"/>
    </row>
    <row r="2720" spans="12:30" ht="12.75">
      <c r="L2720" s="46"/>
      <c r="M2720" s="46"/>
      <c r="AA2720" s="36"/>
      <c r="AB2720" s="36"/>
      <c r="AC2720" s="36"/>
      <c r="AD2720" s="36"/>
    </row>
    <row r="2721" spans="12:30" ht="12.75">
      <c r="L2721" s="46"/>
      <c r="M2721" s="46"/>
      <c r="AA2721" s="36"/>
      <c r="AB2721" s="36"/>
      <c r="AC2721" s="36"/>
      <c r="AD2721" s="36"/>
    </row>
    <row r="2722" spans="12:30" ht="12.75">
      <c r="L2722" s="46"/>
      <c r="M2722" s="46"/>
      <c r="AA2722" s="36"/>
      <c r="AB2722" s="36"/>
      <c r="AC2722" s="36"/>
      <c r="AD2722" s="36"/>
    </row>
    <row r="2723" spans="12:30" ht="12.75">
      <c r="L2723" s="46"/>
      <c r="M2723" s="46"/>
      <c r="AA2723" s="36"/>
      <c r="AB2723" s="36"/>
      <c r="AC2723" s="36"/>
      <c r="AD2723" s="36"/>
    </row>
    <row r="2724" spans="12:30" ht="12.75">
      <c r="L2724" s="46"/>
      <c r="M2724" s="46"/>
      <c r="AA2724" s="36"/>
      <c r="AB2724" s="36"/>
      <c r="AC2724" s="36"/>
      <c r="AD2724" s="36"/>
    </row>
    <row r="2725" spans="12:30" ht="12.75">
      <c r="L2725" s="46"/>
      <c r="M2725" s="46"/>
      <c r="AA2725" s="36"/>
      <c r="AB2725" s="36"/>
      <c r="AC2725" s="36"/>
      <c r="AD2725" s="36"/>
    </row>
    <row r="2726" spans="12:30" ht="12.75">
      <c r="L2726" s="46"/>
      <c r="M2726" s="46"/>
      <c r="AA2726" s="36"/>
      <c r="AB2726" s="36"/>
      <c r="AC2726" s="36"/>
      <c r="AD2726" s="36"/>
    </row>
    <row r="2727" spans="12:30" ht="12.75">
      <c r="L2727" s="46"/>
      <c r="M2727" s="46"/>
      <c r="AA2727" s="36"/>
      <c r="AB2727" s="36"/>
      <c r="AC2727" s="36"/>
      <c r="AD2727" s="36"/>
    </row>
    <row r="2728" spans="12:30" ht="12.75">
      <c r="L2728" s="46"/>
      <c r="M2728" s="46"/>
      <c r="AA2728" s="36"/>
      <c r="AB2728" s="36"/>
      <c r="AC2728" s="36"/>
      <c r="AD2728" s="36"/>
    </row>
    <row r="2729" spans="12:30" ht="12.75">
      <c r="L2729" s="46"/>
      <c r="M2729" s="46"/>
      <c r="AA2729" s="36"/>
      <c r="AB2729" s="36"/>
      <c r="AC2729" s="36"/>
      <c r="AD2729" s="36"/>
    </row>
    <row r="2730" spans="12:30" ht="12.75">
      <c r="L2730" s="46"/>
      <c r="M2730" s="46"/>
      <c r="AA2730" s="36"/>
      <c r="AB2730" s="36"/>
      <c r="AC2730" s="36"/>
      <c r="AD2730" s="36"/>
    </row>
    <row r="2731" spans="12:30" ht="12.75">
      <c r="L2731" s="46"/>
      <c r="M2731" s="46"/>
      <c r="AA2731" s="36"/>
      <c r="AB2731" s="36"/>
      <c r="AC2731" s="36"/>
      <c r="AD2731" s="36"/>
    </row>
    <row r="2732" spans="12:30" ht="12.75">
      <c r="L2732" s="46"/>
      <c r="M2732" s="46"/>
      <c r="AA2732" s="36"/>
      <c r="AB2732" s="36"/>
      <c r="AC2732" s="36"/>
      <c r="AD2732" s="36"/>
    </row>
    <row r="2733" spans="12:30" ht="12.75">
      <c r="L2733" s="46"/>
      <c r="M2733" s="46"/>
      <c r="AA2733" s="36"/>
      <c r="AB2733" s="36"/>
      <c r="AC2733" s="36"/>
      <c r="AD2733" s="36"/>
    </row>
    <row r="2734" spans="12:30" ht="12.75">
      <c r="L2734" s="46"/>
      <c r="M2734" s="46"/>
      <c r="AA2734" s="36"/>
      <c r="AB2734" s="36"/>
      <c r="AC2734" s="36"/>
      <c r="AD2734" s="36"/>
    </row>
    <row r="2735" spans="12:30" ht="12.75">
      <c r="L2735" s="46"/>
      <c r="M2735" s="46"/>
      <c r="AA2735" s="36"/>
      <c r="AB2735" s="36"/>
      <c r="AC2735" s="36"/>
      <c r="AD2735" s="36"/>
    </row>
    <row r="2736" spans="12:30" ht="12.75">
      <c r="L2736" s="46"/>
      <c r="M2736" s="46"/>
      <c r="AA2736" s="36"/>
      <c r="AB2736" s="36"/>
      <c r="AC2736" s="36"/>
      <c r="AD2736" s="36"/>
    </row>
    <row r="2737" spans="12:30" ht="12.75">
      <c r="L2737" s="46"/>
      <c r="M2737" s="46"/>
      <c r="AA2737" s="36"/>
      <c r="AB2737" s="36"/>
      <c r="AC2737" s="36"/>
      <c r="AD2737" s="36"/>
    </row>
    <row r="2738" spans="12:30" ht="12.75">
      <c r="L2738" s="46"/>
      <c r="M2738" s="46"/>
      <c r="AA2738" s="36"/>
      <c r="AB2738" s="36"/>
      <c r="AC2738" s="36"/>
      <c r="AD2738" s="36"/>
    </row>
    <row r="2739" spans="12:30" ht="12.75">
      <c r="L2739" s="46"/>
      <c r="M2739" s="46"/>
      <c r="AA2739" s="36"/>
      <c r="AB2739" s="36"/>
      <c r="AC2739" s="36"/>
      <c r="AD2739" s="36"/>
    </row>
    <row r="2740" spans="12:30" ht="12.75">
      <c r="L2740" s="46"/>
      <c r="M2740" s="46"/>
      <c r="AA2740" s="36"/>
      <c r="AB2740" s="36"/>
      <c r="AC2740" s="36"/>
      <c r="AD2740" s="36"/>
    </row>
    <row r="2741" spans="12:30" ht="12.75">
      <c r="L2741" s="46"/>
      <c r="M2741" s="46"/>
      <c r="AA2741" s="36"/>
      <c r="AB2741" s="36"/>
      <c r="AC2741" s="36"/>
      <c r="AD2741" s="36"/>
    </row>
    <row r="2742" spans="12:30" ht="12.75">
      <c r="L2742" s="46"/>
      <c r="M2742" s="46"/>
      <c r="AA2742" s="36"/>
      <c r="AB2742" s="36"/>
      <c r="AC2742" s="36"/>
      <c r="AD2742" s="36"/>
    </row>
    <row r="2743" spans="12:30" ht="12.75">
      <c r="L2743" s="46"/>
      <c r="M2743" s="46"/>
      <c r="AA2743" s="36"/>
      <c r="AB2743" s="36"/>
      <c r="AC2743" s="36"/>
      <c r="AD2743" s="36"/>
    </row>
    <row r="2744" spans="12:30" ht="12.75">
      <c r="L2744" s="46"/>
      <c r="M2744" s="46"/>
      <c r="AA2744" s="36"/>
      <c r="AB2744" s="36"/>
      <c r="AC2744" s="36"/>
      <c r="AD2744" s="36"/>
    </row>
    <row r="2745" spans="12:30" ht="12.75">
      <c r="L2745" s="46"/>
      <c r="M2745" s="46"/>
      <c r="AA2745" s="36"/>
      <c r="AB2745" s="36"/>
      <c r="AC2745" s="36"/>
      <c r="AD2745" s="36"/>
    </row>
    <row r="2746" spans="12:30" ht="12.75">
      <c r="L2746" s="46"/>
      <c r="M2746" s="46"/>
      <c r="AA2746" s="36"/>
      <c r="AB2746" s="36"/>
      <c r="AC2746" s="36"/>
      <c r="AD2746" s="36"/>
    </row>
    <row r="2747" spans="12:30" ht="12.75">
      <c r="L2747" s="46"/>
      <c r="M2747" s="46"/>
      <c r="AA2747" s="36"/>
      <c r="AB2747" s="36"/>
      <c r="AC2747" s="36"/>
      <c r="AD2747" s="36"/>
    </row>
    <row r="2748" spans="12:30" ht="12.75">
      <c r="L2748" s="46"/>
      <c r="M2748" s="46"/>
      <c r="AA2748" s="36"/>
      <c r="AB2748" s="36"/>
      <c r="AC2748" s="36"/>
      <c r="AD2748" s="36"/>
    </row>
    <row r="2749" spans="12:30" ht="12.75">
      <c r="L2749" s="46"/>
      <c r="M2749" s="46"/>
      <c r="AA2749" s="36"/>
      <c r="AB2749" s="36"/>
      <c r="AC2749" s="36"/>
      <c r="AD2749" s="36"/>
    </row>
    <row r="2750" spans="12:30" ht="12.75">
      <c r="L2750" s="46"/>
      <c r="M2750" s="46"/>
      <c r="AA2750" s="36"/>
      <c r="AB2750" s="36"/>
      <c r="AC2750" s="36"/>
      <c r="AD2750" s="36"/>
    </row>
    <row r="2751" spans="12:30" ht="12.75">
      <c r="L2751" s="46"/>
      <c r="M2751" s="46"/>
      <c r="AA2751" s="36"/>
      <c r="AB2751" s="36"/>
      <c r="AC2751" s="36"/>
      <c r="AD2751" s="36"/>
    </row>
    <row r="2752" spans="12:30" ht="12.75">
      <c r="L2752" s="46"/>
      <c r="M2752" s="46"/>
      <c r="AA2752" s="36"/>
      <c r="AB2752" s="36"/>
      <c r="AC2752" s="36"/>
      <c r="AD2752" s="36"/>
    </row>
    <row r="2753" spans="12:30" ht="12.75">
      <c r="L2753" s="46"/>
      <c r="M2753" s="46"/>
      <c r="AA2753" s="36"/>
      <c r="AB2753" s="36"/>
      <c r="AC2753" s="36"/>
      <c r="AD2753" s="36"/>
    </row>
    <row r="2754" spans="12:30" ht="12.75">
      <c r="L2754" s="46"/>
      <c r="M2754" s="46"/>
      <c r="AA2754" s="36"/>
      <c r="AB2754" s="36"/>
      <c r="AC2754" s="36"/>
      <c r="AD2754" s="36"/>
    </row>
    <row r="2755" spans="12:30" ht="12.75">
      <c r="L2755" s="46"/>
      <c r="M2755" s="46"/>
      <c r="AA2755" s="36"/>
      <c r="AB2755" s="36"/>
      <c r="AC2755" s="36"/>
      <c r="AD2755" s="36"/>
    </row>
    <row r="2756" spans="12:30" ht="12.75">
      <c r="L2756" s="46"/>
      <c r="M2756" s="46"/>
      <c r="AA2756" s="36"/>
      <c r="AB2756" s="36"/>
      <c r="AC2756" s="36"/>
      <c r="AD2756" s="36"/>
    </row>
    <row r="2757" spans="12:30" ht="12.75">
      <c r="L2757" s="46"/>
      <c r="M2757" s="46"/>
      <c r="AA2757" s="36"/>
      <c r="AB2757" s="36"/>
      <c r="AC2757" s="36"/>
      <c r="AD2757" s="36"/>
    </row>
    <row r="2758" spans="12:30" ht="12.75">
      <c r="L2758" s="46"/>
      <c r="M2758" s="46"/>
      <c r="AA2758" s="36"/>
      <c r="AB2758" s="36"/>
      <c r="AC2758" s="36"/>
      <c r="AD2758" s="36"/>
    </row>
    <row r="2759" spans="12:30" ht="12.75">
      <c r="L2759" s="46"/>
      <c r="M2759" s="46"/>
      <c r="AA2759" s="36"/>
      <c r="AB2759" s="36"/>
      <c r="AC2759" s="36"/>
      <c r="AD2759" s="36"/>
    </row>
    <row r="2760" spans="12:30" ht="12.75">
      <c r="L2760" s="46"/>
      <c r="M2760" s="46"/>
      <c r="AA2760" s="36"/>
      <c r="AB2760" s="36"/>
      <c r="AC2760" s="36"/>
      <c r="AD2760" s="36"/>
    </row>
    <row r="2761" spans="12:30" ht="12.75">
      <c r="L2761" s="46"/>
      <c r="M2761" s="46"/>
      <c r="AA2761" s="36"/>
      <c r="AB2761" s="36"/>
      <c r="AC2761" s="36"/>
      <c r="AD2761" s="36"/>
    </row>
    <row r="2762" spans="12:30" ht="12.75">
      <c r="L2762" s="46"/>
      <c r="M2762" s="46"/>
      <c r="AA2762" s="36"/>
      <c r="AB2762" s="36"/>
      <c r="AC2762" s="36"/>
      <c r="AD2762" s="36"/>
    </row>
    <row r="2763" spans="12:30" ht="12.75">
      <c r="L2763" s="46"/>
      <c r="M2763" s="46"/>
      <c r="AA2763" s="36"/>
      <c r="AB2763" s="36"/>
      <c r="AC2763" s="36"/>
      <c r="AD2763" s="36"/>
    </row>
    <row r="2764" spans="12:30" ht="12.75">
      <c r="L2764" s="46"/>
      <c r="M2764" s="46"/>
      <c r="AA2764" s="36"/>
      <c r="AB2764" s="36"/>
      <c r="AC2764" s="36"/>
      <c r="AD2764" s="36"/>
    </row>
    <row r="2765" spans="12:30" ht="12.75">
      <c r="L2765" s="46"/>
      <c r="M2765" s="46"/>
      <c r="AA2765" s="36"/>
      <c r="AB2765" s="36"/>
      <c r="AC2765" s="36"/>
      <c r="AD2765" s="36"/>
    </row>
    <row r="2766" spans="12:30" ht="12.75">
      <c r="L2766" s="46"/>
      <c r="M2766" s="46"/>
      <c r="AA2766" s="36"/>
      <c r="AB2766" s="36"/>
      <c r="AC2766" s="36"/>
      <c r="AD2766" s="36"/>
    </row>
    <row r="2767" spans="12:30" ht="12.75">
      <c r="L2767" s="46"/>
      <c r="M2767" s="46"/>
      <c r="AA2767" s="36"/>
      <c r="AB2767" s="36"/>
      <c r="AC2767" s="36"/>
      <c r="AD2767" s="36"/>
    </row>
    <row r="2768" spans="12:30" ht="12.75">
      <c r="L2768" s="46"/>
      <c r="M2768" s="46"/>
      <c r="AA2768" s="36"/>
      <c r="AB2768" s="36"/>
      <c r="AC2768" s="36"/>
      <c r="AD2768" s="36"/>
    </row>
    <row r="2769" spans="12:30" ht="12.75">
      <c r="L2769" s="46"/>
      <c r="M2769" s="46"/>
      <c r="AA2769" s="36"/>
      <c r="AB2769" s="36"/>
      <c r="AC2769" s="36"/>
      <c r="AD2769" s="36"/>
    </row>
    <row r="2770" spans="12:30" ht="12.75">
      <c r="L2770" s="46"/>
      <c r="M2770" s="46"/>
      <c r="AA2770" s="36"/>
      <c r="AB2770" s="36"/>
      <c r="AC2770" s="36"/>
      <c r="AD2770" s="36"/>
    </row>
    <row r="2771" spans="12:30" ht="12.75">
      <c r="L2771" s="46"/>
      <c r="M2771" s="46"/>
      <c r="AA2771" s="36"/>
      <c r="AB2771" s="36"/>
      <c r="AC2771" s="36"/>
      <c r="AD2771" s="36"/>
    </row>
    <row r="2772" spans="12:30" ht="12.75">
      <c r="L2772" s="46"/>
      <c r="M2772" s="46"/>
      <c r="AA2772" s="36"/>
      <c r="AB2772" s="36"/>
      <c r="AC2772" s="36"/>
      <c r="AD2772" s="36"/>
    </row>
    <row r="2773" spans="12:30" ht="12.75">
      <c r="L2773" s="46"/>
      <c r="M2773" s="46"/>
      <c r="AA2773" s="36"/>
      <c r="AB2773" s="36"/>
      <c r="AC2773" s="36"/>
      <c r="AD2773" s="36"/>
    </row>
    <row r="2774" spans="12:30" ht="12.75">
      <c r="L2774" s="46"/>
      <c r="M2774" s="46"/>
      <c r="AA2774" s="36"/>
      <c r="AB2774" s="36"/>
      <c r="AC2774" s="36"/>
      <c r="AD2774" s="36"/>
    </row>
    <row r="2775" spans="12:30" ht="12.75">
      <c r="L2775" s="46"/>
      <c r="M2775" s="46"/>
      <c r="AA2775" s="36"/>
      <c r="AB2775" s="36"/>
      <c r="AC2775" s="36"/>
      <c r="AD2775" s="36"/>
    </row>
    <row r="2776" spans="12:30" ht="12.75">
      <c r="L2776" s="46"/>
      <c r="M2776" s="46"/>
      <c r="AA2776" s="36"/>
      <c r="AB2776" s="36"/>
      <c r="AC2776" s="36"/>
      <c r="AD2776" s="36"/>
    </row>
    <row r="2777" spans="12:30" ht="12.75">
      <c r="L2777" s="46"/>
      <c r="M2777" s="46"/>
      <c r="AA2777" s="36"/>
      <c r="AB2777" s="36"/>
      <c r="AC2777" s="36"/>
      <c r="AD2777" s="36"/>
    </row>
    <row r="2778" spans="12:30" ht="12.75">
      <c r="L2778" s="46"/>
      <c r="M2778" s="46"/>
      <c r="AA2778" s="36"/>
      <c r="AB2778" s="36"/>
      <c r="AC2778" s="36"/>
      <c r="AD2778" s="36"/>
    </row>
    <row r="2779" spans="12:30" ht="12.75">
      <c r="L2779" s="46"/>
      <c r="M2779" s="46"/>
      <c r="AA2779" s="36"/>
      <c r="AB2779" s="36"/>
      <c r="AC2779" s="36"/>
      <c r="AD2779" s="36"/>
    </row>
    <row r="2780" spans="12:30" ht="12.75">
      <c r="L2780" s="46"/>
      <c r="M2780" s="46"/>
      <c r="AA2780" s="36"/>
      <c r="AB2780" s="36"/>
      <c r="AC2780" s="36"/>
      <c r="AD2780" s="36"/>
    </row>
    <row r="2781" spans="12:30" ht="12.75">
      <c r="L2781" s="46"/>
      <c r="M2781" s="46"/>
      <c r="AA2781" s="36"/>
      <c r="AB2781" s="36"/>
      <c r="AC2781" s="36"/>
      <c r="AD2781" s="36"/>
    </row>
    <row r="2782" spans="12:30" ht="12.75">
      <c r="L2782" s="46"/>
      <c r="M2782" s="46"/>
      <c r="AA2782" s="36"/>
      <c r="AB2782" s="36"/>
      <c r="AC2782" s="36"/>
      <c r="AD2782" s="36"/>
    </row>
    <row r="2783" spans="12:30" ht="12.75">
      <c r="L2783" s="46"/>
      <c r="M2783" s="46"/>
      <c r="AA2783" s="36"/>
      <c r="AB2783" s="36"/>
      <c r="AC2783" s="36"/>
      <c r="AD2783" s="36"/>
    </row>
    <row r="2784" spans="12:30" ht="12.75">
      <c r="L2784" s="46"/>
      <c r="M2784" s="46"/>
      <c r="AA2784" s="36"/>
      <c r="AB2784" s="36"/>
      <c r="AC2784" s="36"/>
      <c r="AD2784" s="36"/>
    </row>
    <row r="2785" spans="12:30" ht="12.75">
      <c r="L2785" s="46"/>
      <c r="M2785" s="46"/>
      <c r="AA2785" s="36"/>
      <c r="AB2785" s="36"/>
      <c r="AC2785" s="36"/>
      <c r="AD2785" s="36"/>
    </row>
    <row r="2786" spans="12:30" ht="12.75">
      <c r="L2786" s="46"/>
      <c r="M2786" s="46"/>
      <c r="AA2786" s="36"/>
      <c r="AB2786" s="36"/>
      <c r="AC2786" s="36"/>
      <c r="AD2786" s="36"/>
    </row>
    <row r="2787" spans="12:30" ht="12.75">
      <c r="L2787" s="46"/>
      <c r="M2787" s="46"/>
      <c r="AA2787" s="36"/>
      <c r="AB2787" s="36"/>
      <c r="AC2787" s="36"/>
      <c r="AD2787" s="36"/>
    </row>
    <row r="2788" spans="12:30" ht="12.75">
      <c r="L2788" s="46"/>
      <c r="M2788" s="46"/>
      <c r="AA2788" s="36"/>
      <c r="AB2788" s="36"/>
      <c r="AC2788" s="36"/>
      <c r="AD2788" s="36"/>
    </row>
    <row r="2789" spans="12:30" ht="12.75">
      <c r="L2789" s="46"/>
      <c r="M2789" s="46"/>
      <c r="AA2789" s="36"/>
      <c r="AB2789" s="36"/>
      <c r="AC2789" s="36"/>
      <c r="AD2789" s="36"/>
    </row>
    <row r="2790" spans="12:30" ht="12.75">
      <c r="L2790" s="46"/>
      <c r="M2790" s="46"/>
      <c r="AA2790" s="36"/>
      <c r="AB2790" s="36"/>
      <c r="AC2790" s="36"/>
      <c r="AD2790" s="36"/>
    </row>
    <row r="2791" spans="12:30" ht="12.75">
      <c r="L2791" s="46"/>
      <c r="M2791" s="46"/>
      <c r="AA2791" s="36"/>
      <c r="AB2791" s="36"/>
      <c r="AC2791" s="36"/>
      <c r="AD2791" s="36"/>
    </row>
    <row r="2792" spans="12:30" ht="12.75">
      <c r="L2792" s="46"/>
      <c r="M2792" s="46"/>
      <c r="AA2792" s="36"/>
      <c r="AB2792" s="36"/>
      <c r="AC2792" s="36"/>
      <c r="AD2792" s="36"/>
    </row>
    <row r="2793" spans="12:30" ht="12.75">
      <c r="L2793" s="46"/>
      <c r="M2793" s="46"/>
      <c r="AA2793" s="36"/>
      <c r="AB2793" s="36"/>
      <c r="AC2793" s="36"/>
      <c r="AD2793" s="36"/>
    </row>
    <row r="2794" spans="12:30" ht="12.75">
      <c r="L2794" s="46"/>
      <c r="M2794" s="46"/>
      <c r="AA2794" s="36"/>
      <c r="AB2794" s="36"/>
      <c r="AC2794" s="36"/>
      <c r="AD2794" s="36"/>
    </row>
    <row r="2795" spans="12:30" ht="12.75">
      <c r="L2795" s="46"/>
      <c r="M2795" s="46"/>
      <c r="AA2795" s="36"/>
      <c r="AB2795" s="36"/>
      <c r="AC2795" s="36"/>
      <c r="AD2795" s="36"/>
    </row>
    <row r="2796" spans="12:30" ht="12.75">
      <c r="L2796" s="46"/>
      <c r="M2796" s="46"/>
      <c r="AA2796" s="36"/>
      <c r="AB2796" s="36"/>
      <c r="AC2796" s="36"/>
      <c r="AD2796" s="36"/>
    </row>
    <row r="2797" spans="12:30" ht="12.75">
      <c r="L2797" s="46"/>
      <c r="M2797" s="46"/>
      <c r="AA2797" s="36"/>
      <c r="AB2797" s="36"/>
      <c r="AC2797" s="36"/>
      <c r="AD2797" s="36"/>
    </row>
    <row r="2798" spans="12:30" ht="12.75">
      <c r="L2798" s="46"/>
      <c r="M2798" s="46"/>
      <c r="AA2798" s="36"/>
      <c r="AB2798" s="36"/>
      <c r="AC2798" s="36"/>
      <c r="AD2798" s="36"/>
    </row>
    <row r="2799" spans="12:30" ht="12.75">
      <c r="L2799" s="46"/>
      <c r="M2799" s="46"/>
      <c r="AA2799" s="36"/>
      <c r="AB2799" s="36"/>
      <c r="AC2799" s="36"/>
      <c r="AD2799" s="36"/>
    </row>
    <row r="2800" spans="12:30" ht="12.75">
      <c r="L2800" s="46"/>
      <c r="M2800" s="46"/>
      <c r="AA2800" s="36"/>
      <c r="AB2800" s="36"/>
      <c r="AC2800" s="36"/>
      <c r="AD2800" s="36"/>
    </row>
    <row r="2801" spans="12:30" ht="12.75">
      <c r="L2801" s="46"/>
      <c r="M2801" s="46"/>
      <c r="AA2801" s="36"/>
      <c r="AB2801" s="36"/>
      <c r="AC2801" s="36"/>
      <c r="AD2801" s="36"/>
    </row>
    <row r="2802" spans="12:30" ht="12.75">
      <c r="L2802" s="46"/>
      <c r="M2802" s="46"/>
      <c r="AA2802" s="36"/>
      <c r="AB2802" s="36"/>
      <c r="AC2802" s="36"/>
      <c r="AD2802" s="36"/>
    </row>
    <row r="2803" spans="12:30" ht="12.75">
      <c r="L2803" s="46"/>
      <c r="M2803" s="46"/>
      <c r="AA2803" s="36"/>
      <c r="AB2803" s="36"/>
      <c r="AC2803" s="36"/>
      <c r="AD2803" s="36"/>
    </row>
    <row r="2804" spans="12:13" ht="12.75">
      <c r="L2804" s="46"/>
      <c r="M2804" s="46"/>
    </row>
    <row r="2805" spans="12:13" ht="12.75">
      <c r="L2805" s="46"/>
      <c r="M2805" s="46"/>
    </row>
    <row r="2806" spans="12:13" ht="12.75">
      <c r="L2806" s="46"/>
      <c r="M2806" s="46"/>
    </row>
    <row r="2807" spans="12:13" ht="12.75">
      <c r="L2807" s="46"/>
      <c r="M2807" s="46"/>
    </row>
    <row r="2808" spans="12:13" ht="12.75">
      <c r="L2808" s="46"/>
      <c r="M2808" s="46"/>
    </row>
    <row r="2809" spans="12:13" ht="12.75">
      <c r="L2809" s="46"/>
      <c r="M2809" s="46"/>
    </row>
    <row r="2810" spans="12:13" ht="12.75">
      <c r="L2810" s="46"/>
      <c r="M2810" s="46"/>
    </row>
    <row r="2811" spans="12:13" ht="12.75">
      <c r="L2811" s="46"/>
      <c r="M2811" s="46"/>
    </row>
    <row r="2812" spans="12:13" ht="12.75">
      <c r="L2812" s="46"/>
      <c r="M2812" s="46"/>
    </row>
    <row r="2813" spans="12:13" ht="12.75">
      <c r="L2813" s="46"/>
      <c r="M2813" s="46"/>
    </row>
    <row r="2814" spans="12:13" ht="12.75">
      <c r="L2814" s="46"/>
      <c r="M2814" s="46"/>
    </row>
    <row r="2815" spans="12:13" ht="12.75">
      <c r="L2815" s="46"/>
      <c r="M2815" s="46"/>
    </row>
    <row r="2816" spans="12:13" ht="12.75">
      <c r="L2816" s="46"/>
      <c r="M2816" s="46"/>
    </row>
    <row r="2817" spans="12:13" ht="12.75">
      <c r="L2817" s="46"/>
      <c r="M2817" s="46"/>
    </row>
    <row r="2818" spans="12:13" ht="12.75">
      <c r="L2818" s="46"/>
      <c r="M2818" s="46"/>
    </row>
    <row r="2819" spans="12:13" ht="12.75">
      <c r="L2819" s="46"/>
      <c r="M2819" s="46"/>
    </row>
    <row r="2820" spans="12:13" ht="12.75">
      <c r="L2820" s="46"/>
      <c r="M2820" s="46"/>
    </row>
    <row r="2821" spans="12:13" ht="12.75">
      <c r="L2821" s="46"/>
      <c r="M2821" s="46"/>
    </row>
    <row r="2822" spans="12:13" ht="12.75">
      <c r="L2822" s="46"/>
      <c r="M2822" s="46"/>
    </row>
    <row r="2823" spans="12:13" ht="12.75">
      <c r="L2823" s="46"/>
      <c r="M2823" s="46"/>
    </row>
    <row r="2824" spans="12:13" ht="12.75">
      <c r="L2824" s="46"/>
      <c r="M2824" s="46"/>
    </row>
    <row r="2825" spans="12:13" ht="12.75">
      <c r="L2825" s="46"/>
      <c r="M2825" s="46"/>
    </row>
    <row r="2826" spans="12:13" ht="12.75">
      <c r="L2826" s="46"/>
      <c r="M2826" s="46"/>
    </row>
    <row r="2827" spans="12:13" ht="12.75">
      <c r="L2827" s="46"/>
      <c r="M2827" s="46"/>
    </row>
    <row r="2828" spans="12:13" ht="12.75">
      <c r="L2828" s="46"/>
      <c r="M2828" s="46"/>
    </row>
    <row r="2829" spans="12:13" ht="12.75">
      <c r="L2829" s="46"/>
      <c r="M2829" s="46"/>
    </row>
    <row r="2830" spans="12:13" ht="12.75">
      <c r="L2830" s="46"/>
      <c r="M2830" s="46"/>
    </row>
    <row r="2831" spans="12:13" ht="12.75">
      <c r="L2831" s="46"/>
      <c r="M2831" s="46"/>
    </row>
    <row r="2832" spans="12:13" ht="12.75">
      <c r="L2832" s="46"/>
      <c r="M2832" s="46"/>
    </row>
    <row r="2833" spans="12:13" ht="12.75">
      <c r="L2833" s="46"/>
      <c r="M2833" s="46"/>
    </row>
    <row r="2834" spans="12:13" ht="12.75">
      <c r="L2834" s="46"/>
      <c r="M2834" s="46"/>
    </row>
    <row r="2835" spans="12:13" ht="12.75">
      <c r="L2835" s="46"/>
      <c r="M2835" s="46"/>
    </row>
    <row r="2836" spans="12:13" ht="12.75">
      <c r="L2836" s="46"/>
      <c r="M2836" s="46"/>
    </row>
    <row r="2837" spans="12:13" ht="12.75">
      <c r="L2837" s="46"/>
      <c r="M2837" s="46"/>
    </row>
    <row r="2838" spans="12:13" ht="12.75">
      <c r="L2838" s="46"/>
      <c r="M2838" s="46"/>
    </row>
    <row r="2839" spans="12:13" ht="12.75">
      <c r="L2839" s="46"/>
      <c r="M2839" s="46"/>
    </row>
    <row r="2840" spans="12:13" ht="12.75">
      <c r="L2840" s="46"/>
      <c r="M2840" s="46"/>
    </row>
    <row r="2841" spans="12:13" ht="12.75">
      <c r="L2841" s="46"/>
      <c r="M2841" s="46"/>
    </row>
    <row r="2842" spans="12:13" ht="12.75">
      <c r="L2842" s="46"/>
      <c r="M2842" s="46"/>
    </row>
    <row r="2843" spans="12:13" ht="12.75">
      <c r="L2843" s="46"/>
      <c r="M2843" s="46"/>
    </row>
    <row r="2844" spans="12:13" ht="12.75">
      <c r="L2844" s="46"/>
      <c r="M2844" s="46"/>
    </row>
    <row r="2845" spans="12:13" ht="12.75">
      <c r="L2845" s="46"/>
      <c r="M2845" s="46"/>
    </row>
    <row r="2846" spans="12:13" ht="12.75">
      <c r="L2846" s="46"/>
      <c r="M2846" s="46"/>
    </row>
    <row r="2847" spans="12:13" ht="12.75">
      <c r="L2847" s="46"/>
      <c r="M2847" s="46"/>
    </row>
    <row r="2848" spans="12:13" ht="12.75">
      <c r="L2848" s="46"/>
      <c r="M2848" s="46"/>
    </row>
    <row r="2849" spans="12:13" ht="12.75">
      <c r="L2849" s="46"/>
      <c r="M2849" s="46"/>
    </row>
    <row r="2850" spans="12:13" ht="12.75">
      <c r="L2850" s="46"/>
      <c r="M2850" s="46"/>
    </row>
    <row r="2851" spans="12:13" ht="12.75">
      <c r="L2851" s="46"/>
      <c r="M2851" s="46"/>
    </row>
    <row r="2852" spans="12:13" ht="12.75">
      <c r="L2852" s="46"/>
      <c r="M2852" s="46"/>
    </row>
    <row r="2853" spans="12:13" ht="12.75">
      <c r="L2853" s="46"/>
      <c r="M2853" s="46"/>
    </row>
    <row r="2854" spans="12:13" ht="12.75">
      <c r="L2854" s="46"/>
      <c r="M2854" s="46"/>
    </row>
    <row r="2855" spans="12:13" ht="12.75">
      <c r="L2855" s="46"/>
      <c r="M2855" s="46"/>
    </row>
    <row r="2856" spans="12:13" ht="12.75">
      <c r="L2856" s="46"/>
      <c r="M2856" s="46"/>
    </row>
    <row r="2857" spans="12:13" ht="12.75">
      <c r="L2857" s="46"/>
      <c r="M2857" s="46"/>
    </row>
    <row r="2858" spans="12:13" ht="12.75">
      <c r="L2858" s="46"/>
      <c r="M2858" s="46"/>
    </row>
    <row r="2859" spans="12:13" ht="12.75">
      <c r="L2859" s="46"/>
      <c r="M2859" s="46"/>
    </row>
    <row r="2860" spans="12:13" ht="12.75">
      <c r="L2860" s="46"/>
      <c r="M2860" s="46"/>
    </row>
    <row r="2861" spans="12:13" ht="12.75">
      <c r="L2861" s="46"/>
      <c r="M2861" s="46"/>
    </row>
    <row r="2862" spans="12:13" ht="12.75">
      <c r="L2862" s="46"/>
      <c r="M2862" s="46"/>
    </row>
    <row r="2863" spans="12:13" ht="12.75">
      <c r="L2863" s="46"/>
      <c r="M2863" s="46"/>
    </row>
    <row r="2864" spans="12:13" ht="12.75">
      <c r="L2864" s="46"/>
      <c r="M2864" s="46"/>
    </row>
    <row r="2865" spans="12:13" ht="12.75">
      <c r="L2865" s="46"/>
      <c r="M2865" s="46"/>
    </row>
    <row r="2866" spans="12:13" ht="12.75">
      <c r="L2866" s="46"/>
      <c r="M2866" s="46"/>
    </row>
    <row r="2867" spans="12:13" ht="12.75">
      <c r="L2867" s="46"/>
      <c r="M2867" s="46"/>
    </row>
    <row r="2868" spans="12:13" ht="12.75">
      <c r="L2868" s="46"/>
      <c r="M2868" s="46"/>
    </row>
    <row r="2869" spans="12:13" ht="12.75">
      <c r="L2869" s="46"/>
      <c r="M2869" s="46"/>
    </row>
    <row r="2870" spans="12:13" ht="12.75">
      <c r="L2870" s="46"/>
      <c r="M2870" s="46"/>
    </row>
    <row r="2871" spans="12:13" ht="12.75">
      <c r="L2871" s="46"/>
      <c r="M2871" s="46"/>
    </row>
    <row r="2872" spans="12:13" ht="12.75">
      <c r="L2872" s="46"/>
      <c r="M2872" s="46"/>
    </row>
    <row r="2873" spans="12:13" ht="12.75">
      <c r="L2873" s="46"/>
      <c r="M2873" s="46"/>
    </row>
    <row r="2874" spans="12:13" ht="12.75">
      <c r="L2874" s="46"/>
      <c r="M2874" s="46"/>
    </row>
    <row r="2875" spans="12:13" ht="12.75">
      <c r="L2875" s="46"/>
      <c r="M2875" s="46"/>
    </row>
    <row r="2876" spans="12:13" ht="12.75">
      <c r="L2876" s="46"/>
      <c r="M2876" s="46"/>
    </row>
    <row r="2877" spans="12:13" ht="12.75">
      <c r="L2877" s="46"/>
      <c r="M2877" s="46"/>
    </row>
    <row r="2878" spans="12:13" ht="12.75">
      <c r="L2878" s="46"/>
      <c r="M2878" s="46"/>
    </row>
    <row r="2879" spans="12:13" ht="12.75">
      <c r="L2879" s="46"/>
      <c r="M2879" s="46"/>
    </row>
    <row r="2880" spans="12:13" ht="12.75">
      <c r="L2880" s="46"/>
      <c r="M2880" s="46"/>
    </row>
    <row r="2881" spans="12:13" ht="12.75">
      <c r="L2881" s="46"/>
      <c r="M2881" s="46"/>
    </row>
    <row r="2882" spans="12:13" ht="12.75">
      <c r="L2882" s="46"/>
      <c r="M2882" s="46"/>
    </row>
    <row r="2883" spans="12:13" ht="12.75">
      <c r="L2883" s="46"/>
      <c r="M2883" s="46"/>
    </row>
    <row r="2884" spans="12:13" ht="12.75">
      <c r="L2884" s="46"/>
      <c r="M2884" s="46"/>
    </row>
    <row r="2885" spans="12:13" ht="12.75">
      <c r="L2885" s="46"/>
      <c r="M2885" s="46"/>
    </row>
    <row r="2886" spans="12:13" ht="12.75">
      <c r="L2886" s="46"/>
      <c r="M2886" s="46"/>
    </row>
    <row r="2887" spans="12:13" ht="12.75">
      <c r="L2887" s="46"/>
      <c r="M2887" s="46"/>
    </row>
    <row r="2888" spans="12:13" ht="12.75">
      <c r="L2888" s="46"/>
      <c r="M2888" s="46"/>
    </row>
    <row r="2889" spans="12:13" ht="12.75">
      <c r="L2889" s="46"/>
      <c r="M2889" s="46"/>
    </row>
    <row r="2890" spans="12:13" ht="12.75">
      <c r="L2890" s="46"/>
      <c r="M2890" s="46"/>
    </row>
    <row r="2891" spans="12:13" ht="12.75">
      <c r="L2891" s="46"/>
      <c r="M2891" s="46"/>
    </row>
    <row r="2892" spans="12:13" ht="12.75">
      <c r="L2892" s="46"/>
      <c r="M2892" s="46"/>
    </row>
    <row r="2893" spans="12:13" ht="12.75">
      <c r="L2893" s="46"/>
      <c r="M2893" s="46"/>
    </row>
    <row r="2894" spans="12:13" ht="12.75">
      <c r="L2894" s="46"/>
      <c r="M2894" s="46"/>
    </row>
    <row r="2895" spans="12:13" ht="12.75">
      <c r="L2895" s="46"/>
      <c r="M2895" s="46"/>
    </row>
    <row r="2896" spans="12:13" ht="12.75">
      <c r="L2896" s="46"/>
      <c r="M2896" s="46"/>
    </row>
    <row r="2897" spans="12:13" ht="12.75">
      <c r="L2897" s="46"/>
      <c r="M2897" s="46"/>
    </row>
    <row r="2898" spans="12:13" ht="12.75">
      <c r="L2898" s="46"/>
      <c r="M2898" s="46"/>
    </row>
    <row r="2899" spans="12:13" ht="12.75">
      <c r="L2899" s="46"/>
      <c r="M2899" s="46"/>
    </row>
    <row r="2900" spans="12:13" ht="12.75">
      <c r="L2900" s="46"/>
      <c r="M2900" s="46"/>
    </row>
    <row r="2901" spans="12:13" ht="12.75">
      <c r="L2901" s="46"/>
      <c r="M2901" s="46"/>
    </row>
    <row r="2902" spans="12:13" ht="12.75">
      <c r="L2902" s="46"/>
      <c r="M2902" s="46"/>
    </row>
    <row r="2903" spans="12:13" ht="12.75">
      <c r="L2903" s="46"/>
      <c r="M2903" s="46"/>
    </row>
    <row r="2904" spans="12:13" ht="12.75">
      <c r="L2904" s="46"/>
      <c r="M2904" s="46"/>
    </row>
    <row r="2905" spans="12:13" ht="12.75">
      <c r="L2905" s="46"/>
      <c r="M2905" s="46"/>
    </row>
    <row r="2906" spans="12:13" ht="12.75">
      <c r="L2906" s="46"/>
      <c r="M2906" s="46"/>
    </row>
    <row r="2907" spans="12:13" ht="12.75">
      <c r="L2907" s="46"/>
      <c r="M2907" s="46"/>
    </row>
    <row r="2908" spans="12:13" ht="12.75">
      <c r="L2908" s="46"/>
      <c r="M2908" s="46"/>
    </row>
    <row r="2909" spans="12:13" ht="12.75">
      <c r="L2909" s="46"/>
      <c r="M2909" s="46"/>
    </row>
    <row r="2910" spans="12:13" ht="12.75">
      <c r="L2910" s="46"/>
      <c r="M2910" s="46"/>
    </row>
    <row r="2911" spans="12:13" ht="12.75">
      <c r="L2911" s="46"/>
      <c r="M2911" s="46"/>
    </row>
    <row r="2912" spans="12:13" ht="12.75">
      <c r="L2912" s="46"/>
      <c r="M2912" s="46"/>
    </row>
    <row r="2913" spans="12:13" ht="12.75">
      <c r="L2913" s="46"/>
      <c r="M2913" s="46"/>
    </row>
    <row r="2914" spans="12:13" ht="12.75">
      <c r="L2914" s="46"/>
      <c r="M2914" s="46"/>
    </row>
    <row r="2915" spans="12:13" ht="12.75">
      <c r="L2915" s="46"/>
      <c r="M2915" s="46"/>
    </row>
    <row r="2916" spans="12:13" ht="12.75">
      <c r="L2916" s="46"/>
      <c r="M2916" s="46"/>
    </row>
    <row r="2917" spans="12:13" ht="12.75">
      <c r="L2917" s="46"/>
      <c r="M2917" s="46"/>
    </row>
    <row r="2918" spans="12:13" ht="12.75">
      <c r="L2918" s="46"/>
      <c r="M2918" s="46"/>
    </row>
    <row r="2919" spans="12:13" ht="12.75">
      <c r="L2919" s="46"/>
      <c r="M2919" s="46"/>
    </row>
    <row r="2920" spans="12:13" ht="12.75">
      <c r="L2920" s="46"/>
      <c r="M2920" s="46"/>
    </row>
    <row r="2921" spans="12:13" ht="12.75">
      <c r="L2921" s="46"/>
      <c r="M2921" s="46"/>
    </row>
    <row r="2922" spans="12:13" ht="12.75">
      <c r="L2922" s="46"/>
      <c r="M2922" s="46"/>
    </row>
    <row r="2923" spans="12:13" ht="12.75">
      <c r="L2923" s="46"/>
      <c r="M2923" s="46"/>
    </row>
    <row r="2924" spans="12:13" ht="12.75">
      <c r="L2924" s="46"/>
      <c r="M2924" s="46"/>
    </row>
    <row r="2925" spans="12:13" ht="12.75">
      <c r="L2925" s="46"/>
      <c r="M2925" s="46"/>
    </row>
    <row r="2926" spans="12:13" ht="12.75">
      <c r="L2926" s="46"/>
      <c r="M2926" s="46"/>
    </row>
    <row r="2927" spans="12:13" ht="12.75">
      <c r="L2927" s="46"/>
      <c r="M2927" s="46"/>
    </row>
    <row r="2928" spans="12:13" ht="12.75">
      <c r="L2928" s="46"/>
      <c r="M2928" s="46"/>
    </row>
    <row r="2929" spans="12:13" ht="12.75">
      <c r="L2929" s="46"/>
      <c r="M2929" s="46"/>
    </row>
    <row r="2930" spans="12:13" ht="12.75">
      <c r="L2930" s="46"/>
      <c r="M2930" s="46"/>
    </row>
    <row r="2931" spans="12:13" ht="12.75">
      <c r="L2931" s="46"/>
      <c r="M2931" s="46"/>
    </row>
    <row r="2932" spans="12:13" ht="12.75">
      <c r="L2932" s="46"/>
      <c r="M2932" s="46"/>
    </row>
    <row r="2933" spans="12:13" ht="12.75">
      <c r="L2933" s="46"/>
      <c r="M2933" s="46"/>
    </row>
    <row r="2934" spans="12:13" ht="12.75">
      <c r="L2934" s="46"/>
      <c r="M2934" s="46"/>
    </row>
    <row r="2935" spans="12:13" ht="12.75">
      <c r="L2935" s="46"/>
      <c r="M2935" s="46"/>
    </row>
    <row r="2936" spans="12:13" ht="12.75">
      <c r="L2936" s="46"/>
      <c r="M2936" s="46"/>
    </row>
    <row r="2937" spans="12:13" ht="12.75">
      <c r="L2937" s="46"/>
      <c r="M2937" s="46"/>
    </row>
    <row r="2938" spans="12:13" ht="12.75">
      <c r="L2938" s="46"/>
      <c r="M2938" s="46"/>
    </row>
    <row r="2939" spans="12:13" ht="12.75">
      <c r="L2939" s="46"/>
      <c r="M2939" s="46"/>
    </row>
    <row r="2940" spans="12:13" ht="12.75">
      <c r="L2940" s="46"/>
      <c r="M2940" s="46"/>
    </row>
    <row r="2941" spans="12:13" ht="12.75">
      <c r="L2941" s="46"/>
      <c r="M2941" s="46"/>
    </row>
    <row r="2942" spans="12:13" ht="12.75">
      <c r="L2942" s="46"/>
      <c r="M2942" s="46"/>
    </row>
    <row r="2943" spans="12:13" ht="12.75">
      <c r="L2943" s="46"/>
      <c r="M2943" s="46"/>
    </row>
    <row r="2944" spans="12:13" ht="12.75">
      <c r="L2944" s="46"/>
      <c r="M2944" s="46"/>
    </row>
    <row r="2945" spans="12:13" ht="12.75">
      <c r="L2945" s="46"/>
      <c r="M2945" s="46"/>
    </row>
    <row r="2946" spans="12:13" ht="12.75">
      <c r="L2946" s="46"/>
      <c r="M2946" s="46"/>
    </row>
    <row r="2947" spans="12:13" ht="12.75">
      <c r="L2947" s="46"/>
      <c r="M2947" s="46"/>
    </row>
    <row r="2948" spans="12:13" ht="12.75">
      <c r="L2948" s="46"/>
      <c r="M2948" s="46"/>
    </row>
    <row r="2949" spans="12:13" ht="12.75">
      <c r="L2949" s="46"/>
      <c r="M2949" s="46"/>
    </row>
    <row r="2950" spans="12:13" ht="12.75">
      <c r="L2950" s="46"/>
      <c r="M2950" s="46"/>
    </row>
    <row r="2951" spans="12:13" ht="12.75">
      <c r="L2951" s="46"/>
      <c r="M2951" s="46"/>
    </row>
    <row r="2952" spans="12:13" ht="12.75">
      <c r="L2952" s="46"/>
      <c r="M2952" s="46"/>
    </row>
    <row r="2953" spans="12:13" ht="12.75">
      <c r="L2953" s="46"/>
      <c r="M2953" s="46"/>
    </row>
    <row r="2954" spans="12:13" ht="12.75">
      <c r="L2954" s="46"/>
      <c r="M2954" s="46"/>
    </row>
    <row r="2955" spans="12:13" ht="12.75">
      <c r="L2955" s="46"/>
      <c r="M2955" s="46"/>
    </row>
    <row r="2956" spans="12:13" ht="12.75">
      <c r="L2956" s="46"/>
      <c r="M2956" s="46"/>
    </row>
    <row r="2957" spans="12:13" ht="12.75">
      <c r="L2957" s="46"/>
      <c r="M2957" s="46"/>
    </row>
    <row r="2958" spans="12:13" ht="12.75">
      <c r="L2958" s="46"/>
      <c r="M2958" s="46"/>
    </row>
    <row r="2959" spans="12:13" ht="12.75">
      <c r="L2959" s="46"/>
      <c r="M2959" s="46"/>
    </row>
    <row r="2960" spans="12:13" ht="12.75">
      <c r="L2960" s="46"/>
      <c r="M2960" s="46"/>
    </row>
    <row r="2961" spans="12:13" ht="12.75">
      <c r="L2961" s="46"/>
      <c r="M2961" s="46"/>
    </row>
    <row r="2962" spans="12:13" ht="12.75">
      <c r="L2962" s="46"/>
      <c r="M2962" s="46"/>
    </row>
    <row r="2963" spans="12:13" ht="12.75">
      <c r="L2963" s="46"/>
      <c r="M2963" s="46"/>
    </row>
    <row r="2964" spans="12:13" ht="12.75">
      <c r="L2964" s="46"/>
      <c r="M2964" s="46"/>
    </row>
    <row r="2965" spans="12:13" ht="12.75">
      <c r="L2965" s="46"/>
      <c r="M2965" s="46"/>
    </row>
    <row r="2966" spans="12:13" ht="12.75">
      <c r="L2966" s="46"/>
      <c r="M2966" s="46"/>
    </row>
    <row r="2967" spans="12:13" ht="12.75">
      <c r="L2967" s="46"/>
      <c r="M2967" s="46"/>
    </row>
    <row r="2968" spans="12:13" ht="12.75">
      <c r="L2968" s="46"/>
      <c r="M2968" s="46"/>
    </row>
    <row r="2969" spans="12:13" ht="12.75">
      <c r="L2969" s="46"/>
      <c r="M2969" s="46"/>
    </row>
    <row r="2970" spans="12:13" ht="12.75">
      <c r="L2970" s="46"/>
      <c r="M2970" s="46"/>
    </row>
    <row r="2971" spans="12:13" ht="12.75">
      <c r="L2971" s="46"/>
      <c r="M2971" s="46"/>
    </row>
    <row r="2972" spans="12:13" ht="12.75">
      <c r="L2972" s="46"/>
      <c r="M2972" s="46"/>
    </row>
    <row r="2973" spans="12:13" ht="12.75">
      <c r="L2973" s="46"/>
      <c r="M2973" s="46"/>
    </row>
    <row r="2974" spans="12:13" ht="12.75">
      <c r="L2974" s="46"/>
      <c r="M2974" s="46"/>
    </row>
    <row r="2975" spans="12:13" ht="12.75">
      <c r="L2975" s="46"/>
      <c r="M2975" s="46"/>
    </row>
    <row r="2976" spans="12:13" ht="12.75">
      <c r="L2976" s="46"/>
      <c r="M2976" s="46"/>
    </row>
    <row r="2977" spans="12:13" ht="12.75">
      <c r="L2977" s="46"/>
      <c r="M2977" s="46"/>
    </row>
    <row r="2978" spans="12:13" ht="12.75">
      <c r="L2978" s="46"/>
      <c r="M2978" s="46"/>
    </row>
    <row r="2979" spans="12:13" ht="12.75">
      <c r="L2979" s="46"/>
      <c r="M2979" s="46"/>
    </row>
    <row r="2980" spans="12:13" ht="12.75">
      <c r="L2980" s="46"/>
      <c r="M2980" s="46"/>
    </row>
    <row r="2981" spans="12:13" ht="12.75">
      <c r="L2981" s="46"/>
      <c r="M2981" s="46"/>
    </row>
    <row r="2982" spans="12:13" ht="12.75">
      <c r="L2982" s="46"/>
      <c r="M2982" s="46"/>
    </row>
    <row r="2983" spans="12:13" ht="12.75">
      <c r="L2983" s="46"/>
      <c r="M2983" s="46"/>
    </row>
    <row r="2984" spans="12:13" ht="12.75">
      <c r="L2984" s="46"/>
      <c r="M2984" s="46"/>
    </row>
    <row r="2985" spans="12:13" ht="12.75">
      <c r="L2985" s="46"/>
      <c r="M2985" s="46"/>
    </row>
    <row r="2986" spans="12:13" ht="12.75">
      <c r="L2986" s="46"/>
      <c r="M2986" s="46"/>
    </row>
    <row r="2987" spans="12:13" ht="12.75">
      <c r="L2987" s="46"/>
      <c r="M2987" s="46"/>
    </row>
    <row r="2988" spans="12:13" ht="12.75">
      <c r="L2988" s="46"/>
      <c r="M2988" s="46"/>
    </row>
    <row r="2989" spans="12:13" ht="12.75">
      <c r="L2989" s="46"/>
      <c r="M2989" s="46"/>
    </row>
    <row r="2990" spans="12:13" ht="12.75">
      <c r="L2990" s="46"/>
      <c r="M2990" s="46"/>
    </row>
    <row r="2991" spans="12:13" ht="12.75">
      <c r="L2991" s="46"/>
      <c r="M2991" s="46"/>
    </row>
    <row r="2992" spans="12:13" ht="12.75">
      <c r="L2992" s="46"/>
      <c r="M2992" s="46"/>
    </row>
    <row r="2993" spans="12:13" ht="12.75">
      <c r="L2993" s="46"/>
      <c r="M2993" s="46"/>
    </row>
    <row r="2994" spans="12:13" ht="12.75">
      <c r="L2994" s="46"/>
      <c r="M2994" s="46"/>
    </row>
    <row r="2995" spans="12:13" ht="12.75">
      <c r="L2995" s="46"/>
      <c r="M2995" s="46"/>
    </row>
    <row r="2996" spans="12:13" ht="12.75">
      <c r="L2996" s="46"/>
      <c r="M2996" s="46"/>
    </row>
    <row r="2997" spans="12:13" ht="12.75">
      <c r="L2997" s="46"/>
      <c r="M2997" s="46"/>
    </row>
    <row r="2998" spans="12:13" ht="12.75">
      <c r="L2998" s="46"/>
      <c r="M2998" s="46"/>
    </row>
    <row r="2999" spans="12:13" ht="12.75">
      <c r="L2999" s="46"/>
      <c r="M2999" s="46"/>
    </row>
    <row r="3000" spans="12:13" ht="12.75">
      <c r="L3000" s="46"/>
      <c r="M3000" s="46"/>
    </row>
    <row r="3001" spans="12:13" ht="12.75">
      <c r="L3001" s="46"/>
      <c r="M3001" s="46"/>
    </row>
    <row r="3002" spans="12:13" ht="12.75">
      <c r="L3002" s="46"/>
      <c r="M3002" s="46"/>
    </row>
    <row r="3003" spans="12:13" ht="12.75">
      <c r="L3003" s="46"/>
      <c r="M3003" s="46"/>
    </row>
    <row r="3004" spans="12:13" ht="12.75">
      <c r="L3004" s="46"/>
      <c r="M3004" s="46"/>
    </row>
    <row r="3005" spans="12:13" ht="12.75">
      <c r="L3005" s="46"/>
      <c r="M3005" s="46"/>
    </row>
    <row r="3006" spans="12:13" ht="12.75">
      <c r="L3006" s="46"/>
      <c r="M3006" s="46"/>
    </row>
    <row r="3007" spans="12:13" ht="12.75">
      <c r="L3007" s="46"/>
      <c r="M3007" s="46"/>
    </row>
    <row r="3008" spans="12:13" ht="12.75">
      <c r="L3008" s="46"/>
      <c r="M3008" s="46"/>
    </row>
    <row r="3009" spans="12:13" ht="12.75">
      <c r="L3009" s="46"/>
      <c r="M3009" s="46"/>
    </row>
    <row r="3010" spans="12:13" ht="12.75">
      <c r="L3010" s="46"/>
      <c r="M3010" s="46"/>
    </row>
    <row r="3011" spans="12:13" ht="12.75">
      <c r="L3011" s="46"/>
      <c r="M3011" s="46"/>
    </row>
    <row r="3012" spans="12:13" ht="12.75">
      <c r="L3012" s="46"/>
      <c r="M3012" s="46"/>
    </row>
    <row r="3013" spans="12:13" ht="12.75">
      <c r="L3013" s="46"/>
      <c r="M3013" s="46"/>
    </row>
    <row r="3014" spans="12:13" ht="12.75">
      <c r="L3014" s="46"/>
      <c r="M3014" s="46"/>
    </row>
    <row r="3015" spans="12:13" ht="12.75">
      <c r="L3015" s="46"/>
      <c r="M3015" s="46"/>
    </row>
    <row r="3016" spans="12:13" ht="12.75">
      <c r="L3016" s="46"/>
      <c r="M3016" s="46"/>
    </row>
    <row r="3017" spans="12:13" ht="12.75">
      <c r="L3017" s="46"/>
      <c r="M3017" s="46"/>
    </row>
    <row r="3018" spans="12:13" ht="12.75">
      <c r="L3018" s="46"/>
      <c r="M3018" s="46"/>
    </row>
    <row r="3019" spans="12:13" ht="12.75">
      <c r="L3019" s="46"/>
      <c r="M3019" s="46"/>
    </row>
    <row r="3020" spans="12:13" ht="12.75">
      <c r="L3020" s="46"/>
      <c r="M3020" s="46"/>
    </row>
    <row r="3021" spans="12:13" ht="12.75">
      <c r="L3021" s="46"/>
      <c r="M3021" s="46"/>
    </row>
    <row r="3022" spans="12:13" ht="12.75">
      <c r="L3022" s="46"/>
      <c r="M3022" s="46"/>
    </row>
    <row r="3023" spans="12:13" ht="12.75">
      <c r="L3023" s="46"/>
      <c r="M3023" s="46"/>
    </row>
    <row r="3024" spans="12:13" ht="12.75">
      <c r="L3024" s="46"/>
      <c r="M3024" s="46"/>
    </row>
    <row r="3025" spans="12:13" ht="12.75">
      <c r="L3025" s="46"/>
      <c r="M3025" s="46"/>
    </row>
    <row r="3026" spans="12:13" ht="12.75">
      <c r="L3026" s="46"/>
      <c r="M3026" s="46"/>
    </row>
    <row r="3027" spans="12:13" ht="12.75">
      <c r="L3027" s="46"/>
      <c r="M3027" s="46"/>
    </row>
    <row r="3028" spans="12:13" ht="12.75">
      <c r="L3028" s="46"/>
      <c r="M3028" s="46"/>
    </row>
    <row r="3029" spans="12:13" ht="12.75">
      <c r="L3029" s="46"/>
      <c r="M3029" s="46"/>
    </row>
    <row r="3030" spans="12:13" ht="12.75">
      <c r="L3030" s="46"/>
      <c r="M3030" s="46"/>
    </row>
    <row r="3031" spans="12:13" ht="12.75">
      <c r="L3031" s="46"/>
      <c r="M3031" s="46"/>
    </row>
    <row r="3032" spans="12:13" ht="12.75">
      <c r="L3032" s="46"/>
      <c r="M3032" s="46"/>
    </row>
    <row r="3033" spans="12:13" ht="12.75">
      <c r="L3033" s="46"/>
      <c r="M3033" s="46"/>
    </row>
    <row r="3034" spans="12:13" ht="12.75">
      <c r="L3034" s="46"/>
      <c r="M3034" s="46"/>
    </row>
    <row r="3035" spans="12:13" ht="12.75">
      <c r="L3035" s="46"/>
      <c r="M3035" s="46"/>
    </row>
    <row r="3036" spans="12:13" ht="12.75">
      <c r="L3036" s="46"/>
      <c r="M3036" s="46"/>
    </row>
    <row r="3037" spans="12:13" ht="12.75">
      <c r="L3037" s="46"/>
      <c r="M3037" s="46"/>
    </row>
    <row r="3038" spans="12:13" ht="12.75">
      <c r="L3038" s="46"/>
      <c r="M3038" s="46"/>
    </row>
    <row r="3039" spans="12:13" ht="12.75">
      <c r="L3039" s="46"/>
      <c r="M3039" s="46"/>
    </row>
    <row r="3040" spans="12:13" ht="12.75">
      <c r="L3040" s="46"/>
      <c r="M3040" s="46"/>
    </row>
    <row r="3041" spans="12:13" ht="12.75">
      <c r="L3041" s="46"/>
      <c r="M3041" s="46"/>
    </row>
    <row r="3042" spans="12:13" ht="12.75">
      <c r="L3042" s="46"/>
      <c r="M3042" s="46"/>
    </row>
    <row r="3043" spans="12:13" ht="12.75">
      <c r="L3043" s="46"/>
      <c r="M3043" s="46"/>
    </row>
    <row r="3044" spans="12:13" ht="12.75">
      <c r="L3044" s="46"/>
      <c r="M3044" s="46"/>
    </row>
    <row r="3045" spans="12:13" ht="12.75">
      <c r="L3045" s="46"/>
      <c r="M3045" s="46"/>
    </row>
    <row r="3046" spans="12:13" ht="12.75">
      <c r="L3046" s="46"/>
      <c r="M3046" s="46"/>
    </row>
    <row r="3047" spans="12:13" ht="12.75">
      <c r="L3047" s="46"/>
      <c r="M3047" s="46"/>
    </row>
    <row r="3048" spans="12:13" ht="12.75">
      <c r="L3048" s="46"/>
      <c r="M3048" s="46"/>
    </row>
    <row r="3049" spans="12:13" ht="12.75">
      <c r="L3049" s="46"/>
      <c r="M3049" s="46"/>
    </row>
    <row r="3050" spans="12:13" ht="12.75">
      <c r="L3050" s="46"/>
      <c r="M3050" s="46"/>
    </row>
    <row r="3051" spans="12:13" ht="12.75">
      <c r="L3051" s="46"/>
      <c r="M3051" s="46"/>
    </row>
    <row r="3052" spans="12:13" ht="12.75">
      <c r="L3052" s="46"/>
      <c r="M3052" s="46"/>
    </row>
    <row r="3053" spans="12:13" ht="12.75">
      <c r="L3053" s="46"/>
      <c r="M3053" s="46"/>
    </row>
    <row r="3054" spans="12:13" ht="12.75">
      <c r="L3054" s="46"/>
      <c r="M3054" s="46"/>
    </row>
    <row r="3055" spans="12:13" ht="12.75">
      <c r="L3055" s="46"/>
      <c r="M3055" s="46"/>
    </row>
    <row r="3056" spans="12:13" ht="12.75">
      <c r="L3056" s="46"/>
      <c r="M3056" s="46"/>
    </row>
    <row r="3057" spans="12:13" ht="12.75">
      <c r="L3057" s="46"/>
      <c r="M3057" s="46"/>
    </row>
    <row r="3058" spans="12:13" ht="12.75">
      <c r="L3058" s="46"/>
      <c r="M3058" s="46"/>
    </row>
    <row r="3059" spans="12:13" ht="12.75">
      <c r="L3059" s="46"/>
      <c r="M3059" s="46"/>
    </row>
    <row r="3060" spans="12:13" ht="12.75">
      <c r="L3060" s="46"/>
      <c r="M3060" s="46"/>
    </row>
    <row r="3061" spans="12:13" ht="12.75">
      <c r="L3061" s="46"/>
      <c r="M3061" s="46"/>
    </row>
    <row r="3062" spans="12:13" ht="12.75">
      <c r="L3062" s="46"/>
      <c r="M3062" s="46"/>
    </row>
    <row r="3063" spans="12:13" ht="12.75">
      <c r="L3063" s="46"/>
      <c r="M3063" s="46"/>
    </row>
    <row r="3064" spans="12:13" ht="12.75">
      <c r="L3064" s="46"/>
      <c r="M3064" s="46"/>
    </row>
    <row r="3065" spans="12:13" ht="12.75">
      <c r="L3065" s="46"/>
      <c r="M3065" s="46"/>
    </row>
    <row r="3066" spans="12:13" ht="12.75">
      <c r="L3066" s="46"/>
      <c r="M3066" s="46"/>
    </row>
    <row r="3067" spans="12:13" ht="12.75">
      <c r="L3067" s="46"/>
      <c r="M3067" s="46"/>
    </row>
    <row r="3068" spans="12:13" ht="12.75">
      <c r="L3068" s="46"/>
      <c r="M3068" s="46"/>
    </row>
    <row r="3069" spans="12:13" ht="12.75">
      <c r="L3069" s="46"/>
      <c r="M3069" s="46"/>
    </row>
    <row r="3070" spans="12:13" ht="12.75">
      <c r="L3070" s="46"/>
      <c r="M3070" s="46"/>
    </row>
    <row r="3071" spans="12:13" ht="12.75">
      <c r="L3071" s="46"/>
      <c r="M3071" s="46"/>
    </row>
    <row r="3072" spans="12:13" ht="12.75">
      <c r="L3072" s="46"/>
      <c r="M3072" s="46"/>
    </row>
    <row r="3073" spans="12:13" ht="12.75">
      <c r="L3073" s="46"/>
      <c r="M3073" s="46"/>
    </row>
    <row r="3074" spans="12:13" ht="12.75">
      <c r="L3074" s="46"/>
      <c r="M3074" s="46"/>
    </row>
    <row r="3075" spans="12:13" ht="12.75">
      <c r="L3075" s="46"/>
      <c r="M3075" s="46"/>
    </row>
    <row r="3076" spans="12:13" ht="12.75">
      <c r="L3076" s="46"/>
      <c r="M3076" s="46"/>
    </row>
    <row r="3077" spans="12:13" ht="12.75">
      <c r="L3077" s="46"/>
      <c r="M3077" s="46"/>
    </row>
    <row r="3078" spans="12:13" ht="12.75">
      <c r="L3078" s="46"/>
      <c r="M3078" s="46"/>
    </row>
    <row r="3079" spans="12:13" ht="12.75">
      <c r="L3079" s="46"/>
      <c r="M3079" s="46"/>
    </row>
    <row r="3080" spans="12:13" ht="12.75">
      <c r="L3080" s="46"/>
      <c r="M3080" s="46"/>
    </row>
    <row r="3081" spans="12:13" ht="12.75">
      <c r="L3081" s="46"/>
      <c r="M3081" s="46"/>
    </row>
    <row r="3082" spans="12:13" ht="12.75">
      <c r="L3082" s="46"/>
      <c r="M3082" s="46"/>
    </row>
    <row r="3083" spans="12:13" ht="12.75">
      <c r="L3083" s="46"/>
      <c r="M3083" s="46"/>
    </row>
    <row r="3084" spans="12:13" ht="12.75">
      <c r="L3084" s="46"/>
      <c r="M3084" s="46"/>
    </row>
    <row r="3085" spans="12:13" ht="12.75">
      <c r="L3085" s="46"/>
      <c r="M3085" s="46"/>
    </row>
    <row r="3086" spans="12:13" ht="12.75">
      <c r="L3086" s="46"/>
      <c r="M3086" s="46"/>
    </row>
    <row r="3087" spans="12:13" ht="12.75">
      <c r="L3087" s="46"/>
      <c r="M3087" s="46"/>
    </row>
    <row r="3088" spans="12:13" ht="12.75">
      <c r="L3088" s="46"/>
      <c r="M3088" s="46"/>
    </row>
    <row r="3089" spans="12:13" ht="12.75">
      <c r="L3089" s="46"/>
      <c r="M3089" s="46"/>
    </row>
    <row r="3090" spans="12:13" ht="12.75">
      <c r="L3090" s="46"/>
      <c r="M3090" s="46"/>
    </row>
    <row r="3091" spans="12:13" ht="12.75">
      <c r="L3091" s="46"/>
      <c r="M3091" s="46"/>
    </row>
    <row r="3092" spans="12:13" ht="12.75">
      <c r="L3092" s="46"/>
      <c r="M3092" s="46"/>
    </row>
    <row r="3093" spans="12:13" ht="12.75">
      <c r="L3093" s="46"/>
      <c r="M3093" s="46"/>
    </row>
    <row r="3094" spans="12:13" ht="12.75">
      <c r="L3094" s="46"/>
      <c r="M3094" s="46"/>
    </row>
    <row r="3095" spans="12:13" ht="12.75">
      <c r="L3095" s="46"/>
      <c r="M3095" s="46"/>
    </row>
    <row r="3096" spans="12:13" ht="12.75">
      <c r="L3096" s="46"/>
      <c r="M3096" s="46"/>
    </row>
    <row r="3097" spans="12:13" ht="12.75">
      <c r="L3097" s="46"/>
      <c r="M3097" s="46"/>
    </row>
    <row r="3098" spans="12:13" ht="12.75">
      <c r="L3098" s="46"/>
      <c r="M3098" s="46"/>
    </row>
    <row r="3099" spans="12:13" ht="12.75">
      <c r="L3099" s="46"/>
      <c r="M3099" s="46"/>
    </row>
    <row r="3100" spans="12:13" ht="12.75">
      <c r="L3100" s="46"/>
      <c r="M3100" s="46"/>
    </row>
    <row r="3101" spans="12:13" ht="12.75">
      <c r="L3101" s="46"/>
      <c r="M3101" s="46"/>
    </row>
    <row r="3102" spans="12:13" ht="12.75">
      <c r="L3102" s="46"/>
      <c r="M3102" s="46"/>
    </row>
    <row r="3103" spans="12:13" ht="12.75">
      <c r="L3103" s="46"/>
      <c r="M3103" s="46"/>
    </row>
    <row r="3104" spans="12:13" ht="12.75">
      <c r="L3104" s="46"/>
      <c r="M3104" s="46"/>
    </row>
    <row r="3105" spans="12:13" ht="12.75">
      <c r="L3105" s="46"/>
      <c r="M3105" s="46"/>
    </row>
    <row r="3106" spans="12:13" ht="12.75">
      <c r="L3106" s="46"/>
      <c r="M3106" s="46"/>
    </row>
    <row r="3107" spans="12:13" ht="12.75">
      <c r="L3107" s="46"/>
      <c r="M3107" s="46"/>
    </row>
    <row r="3108" spans="12:13" ht="12.75">
      <c r="L3108" s="46"/>
      <c r="M3108" s="46"/>
    </row>
    <row r="3109" spans="12:13" ht="12.75">
      <c r="L3109" s="46"/>
      <c r="M3109" s="46"/>
    </row>
    <row r="3110" spans="12:13" ht="12.75">
      <c r="L3110" s="46"/>
      <c r="M3110" s="46"/>
    </row>
    <row r="3111" spans="12:13" ht="12.75">
      <c r="L3111" s="46"/>
      <c r="M3111" s="46"/>
    </row>
    <row r="3112" spans="12:13" ht="12.75">
      <c r="L3112" s="46"/>
      <c r="M3112" s="46"/>
    </row>
    <row r="3113" spans="12:13" ht="12.75">
      <c r="L3113" s="46"/>
      <c r="M3113" s="46"/>
    </row>
    <row r="3114" spans="12:13" ht="12.75">
      <c r="L3114" s="46"/>
      <c r="M3114" s="46"/>
    </row>
    <row r="3115" spans="12:13" ht="12.75">
      <c r="L3115" s="46"/>
      <c r="M3115" s="46"/>
    </row>
    <row r="3116" spans="12:13" ht="12.75">
      <c r="L3116" s="46"/>
      <c r="M3116" s="46"/>
    </row>
    <row r="3117" spans="12:13" ht="12.75">
      <c r="L3117" s="46"/>
      <c r="M3117" s="46"/>
    </row>
    <row r="3118" spans="12:13" ht="12.75">
      <c r="L3118" s="46"/>
      <c r="M3118" s="46"/>
    </row>
    <row r="3119" spans="12:13" ht="12.75">
      <c r="L3119" s="46"/>
      <c r="M3119" s="46"/>
    </row>
    <row r="3120" spans="12:13" ht="12.75">
      <c r="L3120" s="46"/>
      <c r="M3120" s="46"/>
    </row>
    <row r="3121" spans="12:13" ht="12.75">
      <c r="L3121" s="46"/>
      <c r="M3121" s="46"/>
    </row>
    <row r="3122" spans="12:13" ht="12.75">
      <c r="L3122" s="46"/>
      <c r="M3122" s="46"/>
    </row>
    <row r="3123" spans="12:13" ht="12.75">
      <c r="L3123" s="46"/>
      <c r="M3123" s="46"/>
    </row>
    <row r="3124" spans="12:13" ht="12.75">
      <c r="L3124" s="46"/>
      <c r="M3124" s="46"/>
    </row>
    <row r="3125" spans="12:13" ht="12.75">
      <c r="L3125" s="46"/>
      <c r="M3125" s="46"/>
    </row>
    <row r="3126" spans="12:13" ht="12.75">
      <c r="L3126" s="46"/>
      <c r="M3126" s="46"/>
    </row>
    <row r="3127" spans="12:13" ht="12.75">
      <c r="L3127" s="46"/>
      <c r="M3127" s="46"/>
    </row>
    <row r="3128" spans="12:13" ht="12.75">
      <c r="L3128" s="46"/>
      <c r="M3128" s="46"/>
    </row>
    <row r="3129" spans="12:13" ht="12.75">
      <c r="L3129" s="46"/>
      <c r="M3129" s="46"/>
    </row>
    <row r="3130" spans="12:13" ht="12.75">
      <c r="L3130" s="46"/>
      <c r="M3130" s="46"/>
    </row>
    <row r="3131" spans="12:13" ht="12.75">
      <c r="L3131" s="46"/>
      <c r="M3131" s="46"/>
    </row>
    <row r="3132" spans="12:13" ht="12.75">
      <c r="L3132" s="46"/>
      <c r="M3132" s="46"/>
    </row>
    <row r="3133" spans="12:13" ht="12.75">
      <c r="L3133" s="46"/>
      <c r="M3133" s="46"/>
    </row>
    <row r="3134" spans="12:13" ht="12.75">
      <c r="L3134" s="46"/>
      <c r="M3134" s="46"/>
    </row>
    <row r="3135" spans="12:13" ht="12.75">
      <c r="L3135" s="46"/>
      <c r="M3135" s="46"/>
    </row>
    <row r="3136" spans="12:13" ht="12.75">
      <c r="L3136" s="46"/>
      <c r="M3136" s="46"/>
    </row>
    <row r="3137" spans="12:13" ht="12.75">
      <c r="L3137" s="46"/>
      <c r="M3137" s="46"/>
    </row>
    <row r="3138" spans="12:13" ht="12.75">
      <c r="L3138" s="46"/>
      <c r="M3138" s="46"/>
    </row>
    <row r="3139" spans="12:13" ht="12.75">
      <c r="L3139" s="46"/>
      <c r="M3139" s="46"/>
    </row>
    <row r="3140" spans="12:13" ht="12.75">
      <c r="L3140" s="46"/>
      <c r="M3140" s="46"/>
    </row>
    <row r="3141" spans="12:13" ht="12.75">
      <c r="L3141" s="46"/>
      <c r="M3141" s="46"/>
    </row>
    <row r="3142" spans="12:13" ht="12.75">
      <c r="L3142" s="46"/>
      <c r="M3142" s="46"/>
    </row>
    <row r="3143" spans="12:13" ht="12.75">
      <c r="L3143" s="46"/>
      <c r="M3143" s="46"/>
    </row>
    <row r="3144" spans="12:13" ht="12.75">
      <c r="L3144" s="46"/>
      <c r="M3144" s="46"/>
    </row>
    <row r="3145" spans="12:13" ht="12.75">
      <c r="L3145" s="46"/>
      <c r="M3145" s="46"/>
    </row>
    <row r="3146" spans="12:13" ht="12.75">
      <c r="L3146" s="46"/>
      <c r="M3146" s="46"/>
    </row>
    <row r="3147" spans="12:13" ht="12.75">
      <c r="L3147" s="46"/>
      <c r="M3147" s="46"/>
    </row>
    <row r="3148" spans="12:13" ht="12.75">
      <c r="L3148" s="46"/>
      <c r="M3148" s="46"/>
    </row>
    <row r="3149" spans="12:13" ht="12.75">
      <c r="L3149" s="46"/>
      <c r="M3149" s="46"/>
    </row>
    <row r="3150" spans="12:13" ht="12.75">
      <c r="L3150" s="46"/>
      <c r="M3150" s="46"/>
    </row>
    <row r="3151" spans="12:13" ht="12.75">
      <c r="L3151" s="46"/>
      <c r="M3151" s="46"/>
    </row>
    <row r="3152" spans="12:13" ht="12.75">
      <c r="L3152" s="46"/>
      <c r="M3152" s="46"/>
    </row>
    <row r="3153" spans="12:13" ht="12.75">
      <c r="L3153" s="46"/>
      <c r="M3153" s="46"/>
    </row>
    <row r="3154" spans="12:13" ht="12.75">
      <c r="L3154" s="46"/>
      <c r="M3154" s="46"/>
    </row>
    <row r="3155" spans="12:13" ht="12.75">
      <c r="L3155" s="46"/>
      <c r="M3155" s="46"/>
    </row>
    <row r="3156" spans="12:13" ht="12.75">
      <c r="L3156" s="46"/>
      <c r="M3156" s="46"/>
    </row>
    <row r="3157" spans="12:13" ht="12.75">
      <c r="L3157" s="46"/>
      <c r="M3157" s="46"/>
    </row>
    <row r="3158" spans="12:13" ht="12.75">
      <c r="L3158" s="46"/>
      <c r="M3158" s="46"/>
    </row>
    <row r="3159" spans="12:13" ht="12.75">
      <c r="L3159" s="46"/>
      <c r="M3159" s="46"/>
    </row>
    <row r="3160" spans="12:13" ht="12.75">
      <c r="L3160" s="46"/>
      <c r="M3160" s="46"/>
    </row>
    <row r="3161" spans="12:13" ht="12.75">
      <c r="L3161" s="46"/>
      <c r="M3161" s="46"/>
    </row>
    <row r="3162" spans="12:13" ht="12.75">
      <c r="L3162" s="46"/>
      <c r="M3162" s="46"/>
    </row>
    <row r="3163" spans="12:13" ht="12.75">
      <c r="L3163" s="46"/>
      <c r="M3163" s="46"/>
    </row>
    <row r="3164" spans="12:13" ht="12.75">
      <c r="L3164" s="46"/>
      <c r="M3164" s="46"/>
    </row>
    <row r="3165" spans="12:13" ht="12.75">
      <c r="L3165" s="46"/>
      <c r="M3165" s="46"/>
    </row>
    <row r="3166" spans="12:13" ht="12.75">
      <c r="L3166" s="46"/>
      <c r="M3166" s="46"/>
    </row>
    <row r="3167" spans="12:13" ht="12.75">
      <c r="L3167" s="46"/>
      <c r="M3167" s="46"/>
    </row>
    <row r="3168" spans="12:13" ht="12.75">
      <c r="L3168" s="46"/>
      <c r="M3168" s="46"/>
    </row>
    <row r="3169" spans="12:13" ht="12.75">
      <c r="L3169" s="46"/>
      <c r="M3169" s="46"/>
    </row>
    <row r="3170" spans="12:13" ht="12.75">
      <c r="L3170" s="46"/>
      <c r="M3170" s="46"/>
    </row>
    <row r="3171" spans="12:13" ht="12.75">
      <c r="L3171" s="46"/>
      <c r="M3171" s="46"/>
    </row>
    <row r="3172" spans="12:13" ht="12.75">
      <c r="L3172" s="46"/>
      <c r="M3172" s="46"/>
    </row>
    <row r="3173" spans="12:13" ht="12.75">
      <c r="L3173" s="46"/>
      <c r="M3173" s="46"/>
    </row>
    <row r="3174" spans="12:13" ht="12.75">
      <c r="L3174" s="46"/>
      <c r="M3174" s="46"/>
    </row>
    <row r="3175" spans="12:13" ht="12.75">
      <c r="L3175" s="46"/>
      <c r="M3175" s="46"/>
    </row>
    <row r="3176" spans="12:13" ht="12.75">
      <c r="L3176" s="46"/>
      <c r="M3176" s="46"/>
    </row>
    <row r="3177" spans="12:13" ht="12.75">
      <c r="L3177" s="46"/>
      <c r="M3177" s="46"/>
    </row>
    <row r="3178" spans="12:13" ht="12.75">
      <c r="L3178" s="46"/>
      <c r="M3178" s="46"/>
    </row>
    <row r="3179" spans="12:13" ht="12.75">
      <c r="L3179" s="46"/>
      <c r="M3179" s="46"/>
    </row>
    <row r="3180" spans="12:13" ht="12.75">
      <c r="L3180" s="46"/>
      <c r="M3180" s="46"/>
    </row>
    <row r="3181" spans="12:13" ht="12.75">
      <c r="L3181" s="46"/>
      <c r="M3181" s="46"/>
    </row>
    <row r="3182" spans="12:13" ht="12.75">
      <c r="L3182" s="46"/>
      <c r="M3182" s="46"/>
    </row>
    <row r="3183" spans="12:13" ht="12.75">
      <c r="L3183" s="46"/>
      <c r="M3183" s="46"/>
    </row>
    <row r="3184" spans="12:13" ht="12.75">
      <c r="L3184" s="46"/>
      <c r="M3184" s="46"/>
    </row>
    <row r="3185" spans="12:13" ht="12.75">
      <c r="L3185" s="46"/>
      <c r="M3185" s="46"/>
    </row>
    <row r="3186" spans="12:13" ht="12.75">
      <c r="L3186" s="46"/>
      <c r="M3186" s="46"/>
    </row>
    <row r="3187" spans="12:13" ht="12.75">
      <c r="L3187" s="46"/>
      <c r="M3187" s="46"/>
    </row>
    <row r="3188" spans="12:13" ht="12.75">
      <c r="L3188" s="46"/>
      <c r="M3188" s="46"/>
    </row>
    <row r="3189" spans="12:13" ht="12.75">
      <c r="L3189" s="46"/>
      <c r="M3189" s="46"/>
    </row>
    <row r="3190" spans="12:13" ht="12.75">
      <c r="L3190" s="46"/>
      <c r="M3190" s="46"/>
    </row>
    <row r="3191" spans="12:13" ht="12.75">
      <c r="L3191" s="46"/>
      <c r="M3191" s="46"/>
    </row>
    <row r="3192" spans="12:13" ht="12.75">
      <c r="L3192" s="46"/>
      <c r="M3192" s="46"/>
    </row>
    <row r="3193" spans="12:13" ht="12.75">
      <c r="L3193" s="46"/>
      <c r="M3193" s="46"/>
    </row>
    <row r="3194" spans="12:13" ht="12.75">
      <c r="L3194" s="46"/>
      <c r="M3194" s="46"/>
    </row>
    <row r="3195" spans="12:13" ht="12.75">
      <c r="L3195" s="46"/>
      <c r="M3195" s="46"/>
    </row>
    <row r="3196" spans="12:13" ht="12.75">
      <c r="L3196" s="46"/>
      <c r="M3196" s="46"/>
    </row>
    <row r="3197" spans="12:13" ht="12.75">
      <c r="L3197" s="46"/>
      <c r="M3197" s="46"/>
    </row>
    <row r="3198" spans="12:13" ht="12.75">
      <c r="L3198" s="46"/>
      <c r="M3198" s="46"/>
    </row>
    <row r="3199" spans="12:13" ht="12.75">
      <c r="L3199" s="46"/>
      <c r="M3199" s="46"/>
    </row>
    <row r="3200" spans="12:13" ht="12.75">
      <c r="L3200" s="46"/>
      <c r="M3200" s="46"/>
    </row>
    <row r="3201" spans="12:13" ht="12.75">
      <c r="L3201" s="46"/>
      <c r="M3201" s="46"/>
    </row>
    <row r="3202" spans="12:13" ht="12.75">
      <c r="L3202" s="46"/>
      <c r="M3202" s="46"/>
    </row>
    <row r="3203" spans="12:13" ht="12.75">
      <c r="L3203" s="46"/>
      <c r="M3203" s="46"/>
    </row>
    <row r="3204" spans="12:13" ht="12.75">
      <c r="L3204" s="46"/>
      <c r="M3204" s="46"/>
    </row>
    <row r="3205" spans="12:13" ht="12.75">
      <c r="L3205" s="46"/>
      <c r="M3205" s="46"/>
    </row>
    <row r="3206" spans="12:13" ht="12.75">
      <c r="L3206" s="46"/>
      <c r="M3206" s="46"/>
    </row>
    <row r="3207" spans="12:13" ht="12.75">
      <c r="L3207" s="46"/>
      <c r="M3207" s="46"/>
    </row>
    <row r="3208" spans="12:13" ht="12.75">
      <c r="L3208" s="46"/>
      <c r="M3208" s="46"/>
    </row>
    <row r="3209" spans="12:13" ht="12.75">
      <c r="L3209" s="46"/>
      <c r="M3209" s="46"/>
    </row>
    <row r="3210" spans="12:13" ht="12.75">
      <c r="L3210" s="46"/>
      <c r="M3210" s="46"/>
    </row>
    <row r="3211" spans="12:13" ht="12.75">
      <c r="L3211" s="46"/>
      <c r="M3211" s="46"/>
    </row>
    <row r="3212" spans="12:13" ht="12.75">
      <c r="L3212" s="46"/>
      <c r="M3212" s="46"/>
    </row>
    <row r="3213" spans="12:13" ht="12.75">
      <c r="L3213" s="46"/>
      <c r="M3213" s="46"/>
    </row>
    <row r="3214" spans="12:13" ht="12.75">
      <c r="L3214" s="46"/>
      <c r="M3214" s="46"/>
    </row>
    <row r="3215" spans="12:13" ht="12.75">
      <c r="L3215" s="46"/>
      <c r="M3215" s="46"/>
    </row>
    <row r="3216" spans="12:13" ht="12.75">
      <c r="L3216" s="46"/>
      <c r="M3216" s="46"/>
    </row>
    <row r="3217" spans="12:13" ht="12.75">
      <c r="L3217" s="46"/>
      <c r="M3217" s="46"/>
    </row>
    <row r="3218" spans="12:13" ht="12.75">
      <c r="L3218" s="46"/>
      <c r="M3218" s="46"/>
    </row>
    <row r="3219" spans="12:13" ht="12.75">
      <c r="L3219" s="46"/>
      <c r="M3219" s="46"/>
    </row>
    <row r="3220" spans="12:13" ht="12.75">
      <c r="L3220" s="46"/>
      <c r="M3220" s="46"/>
    </row>
    <row r="3221" spans="12:13" ht="12.75">
      <c r="L3221" s="46"/>
      <c r="M3221" s="46"/>
    </row>
    <row r="3222" spans="12:13" ht="12.75">
      <c r="L3222" s="46"/>
      <c r="M3222" s="46"/>
    </row>
    <row r="3223" spans="12:13" ht="12.75">
      <c r="L3223" s="46"/>
      <c r="M3223" s="46"/>
    </row>
    <row r="3224" spans="12:13" ht="12.75">
      <c r="L3224" s="46"/>
      <c r="M3224" s="46"/>
    </row>
    <row r="3225" spans="12:13" ht="12.75">
      <c r="L3225" s="46"/>
      <c r="M3225" s="46"/>
    </row>
    <row r="3226" spans="12:13" ht="12.75">
      <c r="L3226" s="46"/>
      <c r="M3226" s="46"/>
    </row>
    <row r="3227" spans="12:13" ht="12.75">
      <c r="L3227" s="46"/>
      <c r="M3227" s="46"/>
    </row>
    <row r="3228" spans="12:13" ht="12.75">
      <c r="L3228" s="46"/>
      <c r="M3228" s="46"/>
    </row>
    <row r="3229" spans="12:13" ht="12.75">
      <c r="L3229" s="46"/>
      <c r="M3229" s="46"/>
    </row>
    <row r="3230" spans="12:13" ht="12.75">
      <c r="L3230" s="46"/>
      <c r="M3230" s="46"/>
    </row>
    <row r="3231" spans="12:13" ht="12.75">
      <c r="L3231" s="46"/>
      <c r="M3231" s="46"/>
    </row>
    <row r="3232" spans="12:13" ht="12.75">
      <c r="L3232" s="46"/>
      <c r="M3232" s="46"/>
    </row>
    <row r="3233" spans="12:13" ht="12.75">
      <c r="L3233" s="46"/>
      <c r="M3233" s="46"/>
    </row>
    <row r="3234" spans="12:13" ht="12.75">
      <c r="L3234" s="46"/>
      <c r="M3234" s="46"/>
    </row>
    <row r="3235" spans="12:13" ht="12.75">
      <c r="L3235" s="46"/>
      <c r="M3235" s="46"/>
    </row>
    <row r="3236" spans="12:13" ht="12.75">
      <c r="L3236" s="46"/>
      <c r="M3236" s="46"/>
    </row>
    <row r="3237" spans="12:13" ht="12.75">
      <c r="L3237" s="46"/>
      <c r="M3237" s="46"/>
    </row>
    <row r="3238" spans="12:13" ht="12.75">
      <c r="L3238" s="46"/>
      <c r="M3238" s="46"/>
    </row>
    <row r="3239" spans="12:13" ht="12.75">
      <c r="L3239" s="46"/>
      <c r="M3239" s="46"/>
    </row>
    <row r="3240" spans="12:13" ht="12.75">
      <c r="L3240" s="46"/>
      <c r="M3240" s="46"/>
    </row>
    <row r="3241" spans="12:13" ht="12.75">
      <c r="L3241" s="46"/>
      <c r="M3241" s="46"/>
    </row>
    <row r="3242" spans="12:13" ht="12.75">
      <c r="L3242" s="46"/>
      <c r="M3242" s="46"/>
    </row>
    <row r="3243" spans="12:13" ht="12.75">
      <c r="L3243" s="46"/>
      <c r="M3243" s="46"/>
    </row>
    <row r="3244" spans="12:13" ht="12.75">
      <c r="L3244" s="46"/>
      <c r="M3244" s="46"/>
    </row>
    <row r="3245" spans="12:13" ht="12.75">
      <c r="L3245" s="46"/>
      <c r="M3245" s="46"/>
    </row>
    <row r="3246" spans="12:13" ht="12.75">
      <c r="L3246" s="46"/>
      <c r="M3246" s="46"/>
    </row>
    <row r="3247" spans="12:13" ht="12.75">
      <c r="L3247" s="46"/>
      <c r="M3247" s="46"/>
    </row>
    <row r="3248" spans="12:13" ht="12.75">
      <c r="L3248" s="46"/>
      <c r="M3248" s="46"/>
    </row>
    <row r="3249" spans="12:13" ht="12.75">
      <c r="L3249" s="46"/>
      <c r="M3249" s="46"/>
    </row>
    <row r="3250" spans="12:13" ht="12.75">
      <c r="L3250" s="46"/>
      <c r="M3250" s="46"/>
    </row>
    <row r="3251" spans="12:13" ht="12.75">
      <c r="L3251" s="46"/>
      <c r="M3251" s="46"/>
    </row>
    <row r="3252" spans="12:13" ht="12.75">
      <c r="L3252" s="46"/>
      <c r="M3252" s="46"/>
    </row>
    <row r="3253" spans="12:13" ht="12.75">
      <c r="L3253" s="46"/>
      <c r="M3253" s="46"/>
    </row>
    <row r="3254" spans="12:13" ht="12.75">
      <c r="L3254" s="46"/>
      <c r="M3254" s="46"/>
    </row>
    <row r="3255" spans="12:13" ht="12.75">
      <c r="L3255" s="46"/>
      <c r="M3255" s="46"/>
    </row>
    <row r="3256" spans="12:13" ht="12.75">
      <c r="L3256" s="46"/>
      <c r="M3256" s="46"/>
    </row>
    <row r="3257" spans="12:13" ht="12.75">
      <c r="L3257" s="46"/>
      <c r="M3257" s="46"/>
    </row>
    <row r="3258" spans="12:13" ht="12.75">
      <c r="L3258" s="46"/>
      <c r="M3258" s="46"/>
    </row>
    <row r="3259" spans="12:13" ht="12.75">
      <c r="L3259" s="46"/>
      <c r="M3259" s="46"/>
    </row>
    <row r="3260" spans="12:13" ht="12.75">
      <c r="L3260" s="46"/>
      <c r="M3260" s="46"/>
    </row>
    <row r="3261" spans="12:13" ht="12.75">
      <c r="L3261" s="46"/>
      <c r="M3261" s="46"/>
    </row>
    <row r="3262" spans="12:13" ht="12.75">
      <c r="L3262" s="46"/>
      <c r="M3262" s="46"/>
    </row>
    <row r="3263" spans="12:13" ht="12.75">
      <c r="L3263" s="46"/>
      <c r="M3263" s="46"/>
    </row>
    <row r="3264" spans="12:13" ht="12.75">
      <c r="L3264" s="46"/>
      <c r="M3264" s="46"/>
    </row>
    <row r="3265" spans="12:13" ht="12.75">
      <c r="L3265" s="46"/>
      <c r="M3265" s="46"/>
    </row>
    <row r="3266" spans="12:13" ht="12.75">
      <c r="L3266" s="46"/>
      <c r="M3266" s="46"/>
    </row>
    <row r="3267" spans="12:13" ht="12.75">
      <c r="L3267" s="46"/>
      <c r="M3267" s="46"/>
    </row>
    <row r="3268" spans="12:13" ht="12.75">
      <c r="L3268" s="46"/>
      <c r="M3268" s="46"/>
    </row>
    <row r="3269" spans="12:13" ht="12.75">
      <c r="L3269" s="46"/>
      <c r="M3269" s="46"/>
    </row>
    <row r="3270" spans="12:13" ht="12.75">
      <c r="L3270" s="46"/>
      <c r="M3270" s="46"/>
    </row>
    <row r="3271" spans="12:13" ht="12.75">
      <c r="L3271" s="46"/>
      <c r="M3271" s="46"/>
    </row>
    <row r="3272" spans="12:13" ht="12.75">
      <c r="L3272" s="46"/>
      <c r="M3272" s="46"/>
    </row>
    <row r="3273" spans="12:13" ht="12.75">
      <c r="L3273" s="46"/>
      <c r="M3273" s="46"/>
    </row>
    <row r="3274" spans="12:13" ht="12.75">
      <c r="L3274" s="46"/>
      <c r="M3274" s="46"/>
    </row>
    <row r="3275" spans="12:13" ht="12.75">
      <c r="L3275" s="46"/>
      <c r="M3275" s="46"/>
    </row>
    <row r="3276" spans="12:13" ht="12.75">
      <c r="L3276" s="46"/>
      <c r="M3276" s="46"/>
    </row>
    <row r="3277" spans="12:13" ht="12.75">
      <c r="L3277" s="46"/>
      <c r="M3277" s="46"/>
    </row>
    <row r="3278" spans="12:13" ht="12.75">
      <c r="L3278" s="46"/>
      <c r="M3278" s="46"/>
    </row>
    <row r="3279" spans="12:13" ht="12.75">
      <c r="L3279" s="46"/>
      <c r="M3279" s="46"/>
    </row>
    <row r="3280" spans="12:13" ht="12.75">
      <c r="L3280" s="46"/>
      <c r="M3280" s="46"/>
    </row>
    <row r="3281" spans="12:13" ht="12.75">
      <c r="L3281" s="46"/>
      <c r="M3281" s="46"/>
    </row>
    <row r="3282" spans="12:13" ht="12.75">
      <c r="L3282" s="46"/>
      <c r="M3282" s="46"/>
    </row>
    <row r="3283" spans="12:13" ht="12.75">
      <c r="L3283" s="46"/>
      <c r="M3283" s="46"/>
    </row>
    <row r="3284" spans="12:13" ht="12.75">
      <c r="L3284" s="46"/>
      <c r="M3284" s="46"/>
    </row>
    <row r="3285" spans="12:13" ht="12.75">
      <c r="L3285" s="46"/>
      <c r="M3285" s="46"/>
    </row>
    <row r="3286" spans="12:13" ht="12.75">
      <c r="L3286" s="46"/>
      <c r="M3286" s="46"/>
    </row>
    <row r="3287" spans="12:13" ht="12.75">
      <c r="L3287" s="46"/>
      <c r="M3287" s="46"/>
    </row>
    <row r="3288" spans="12:13" ht="12.75">
      <c r="L3288" s="46"/>
      <c r="M3288" s="46"/>
    </row>
    <row r="3289" spans="12:13" ht="12.75">
      <c r="L3289" s="46"/>
      <c r="M3289" s="46"/>
    </row>
    <row r="3290" spans="12:13" ht="12.75">
      <c r="L3290" s="46"/>
      <c r="M3290" s="46"/>
    </row>
    <row r="3291" spans="12:13" ht="12.75">
      <c r="L3291" s="46"/>
      <c r="M3291" s="46"/>
    </row>
    <row r="3292" spans="12:13" ht="12.75">
      <c r="L3292" s="46"/>
      <c r="M3292" s="46"/>
    </row>
    <row r="3293" spans="12:13" ht="12.75">
      <c r="L3293" s="46"/>
      <c r="M3293" s="46"/>
    </row>
    <row r="3294" spans="12:13" ht="12.75">
      <c r="L3294" s="46"/>
      <c r="M3294" s="46"/>
    </row>
    <row r="3295" spans="12:13" ht="12.75">
      <c r="L3295" s="46"/>
      <c r="M3295" s="46"/>
    </row>
    <row r="3296" spans="12:13" ht="12.75">
      <c r="L3296" s="46"/>
      <c r="M3296" s="46"/>
    </row>
    <row r="3297" spans="12:13" ht="12.75">
      <c r="L3297" s="46"/>
      <c r="M3297" s="46"/>
    </row>
    <row r="3298" spans="12:13" ht="12.75">
      <c r="L3298" s="46"/>
      <c r="M3298" s="46"/>
    </row>
    <row r="3299" spans="12:13" ht="12.75">
      <c r="L3299" s="46"/>
      <c r="M3299" s="46"/>
    </row>
    <row r="3300" spans="12:13" ht="12.75">
      <c r="L3300" s="46"/>
      <c r="M3300" s="46"/>
    </row>
    <row r="3301" spans="12:13" ht="12.75">
      <c r="L3301" s="46"/>
      <c r="M3301" s="46"/>
    </row>
    <row r="3302" spans="12:13" ht="12.75">
      <c r="L3302" s="46"/>
      <c r="M3302" s="46"/>
    </row>
    <row r="3303" spans="12:13" ht="12.75">
      <c r="L3303" s="46"/>
      <c r="M3303" s="46"/>
    </row>
    <row r="3304" spans="12:13" ht="12.75">
      <c r="L3304" s="46"/>
      <c r="M3304" s="46"/>
    </row>
    <row r="3305" spans="12:13" ht="12.75">
      <c r="L3305" s="46"/>
      <c r="M3305" s="46"/>
    </row>
    <row r="3306" spans="12:13" ht="12.75">
      <c r="L3306" s="46"/>
      <c r="M3306" s="46"/>
    </row>
    <row r="3307" spans="12:13" ht="12.75">
      <c r="L3307" s="46"/>
      <c r="M3307" s="46"/>
    </row>
    <row r="3308" spans="12:13" ht="12.75">
      <c r="L3308" s="46"/>
      <c r="M3308" s="46"/>
    </row>
    <row r="3309" spans="12:13" ht="12.75">
      <c r="L3309" s="46"/>
      <c r="M3309" s="46"/>
    </row>
    <row r="3310" spans="12:13" ht="12.75">
      <c r="L3310" s="46"/>
      <c r="M3310" s="46"/>
    </row>
    <row r="3311" spans="12:13" ht="12.75">
      <c r="L3311" s="46"/>
      <c r="M3311" s="46"/>
    </row>
    <row r="3312" spans="12:13" ht="12.75">
      <c r="L3312" s="46"/>
      <c r="M3312" s="46"/>
    </row>
    <row r="3313" spans="12:13" ht="12.75">
      <c r="L3313" s="46"/>
      <c r="M3313" s="46"/>
    </row>
    <row r="3314" spans="12:13" ht="12.75">
      <c r="L3314" s="46"/>
      <c r="M3314" s="46"/>
    </row>
    <row r="3315" spans="12:13" ht="12.75">
      <c r="L3315" s="46"/>
      <c r="M3315" s="46"/>
    </row>
    <row r="3316" spans="12:13" ht="12.75">
      <c r="L3316" s="46"/>
      <c r="M3316" s="46"/>
    </row>
    <row r="3317" spans="12:13" ht="12.75">
      <c r="L3317" s="46"/>
      <c r="M3317" s="46"/>
    </row>
    <row r="3318" spans="12:13" ht="12.75">
      <c r="L3318" s="46"/>
      <c r="M3318" s="46"/>
    </row>
    <row r="3319" spans="12:13" ht="12.75">
      <c r="L3319" s="46"/>
      <c r="M3319" s="46"/>
    </row>
    <row r="3320" spans="12:13" ht="12.75">
      <c r="L3320" s="46"/>
      <c r="M3320" s="46"/>
    </row>
    <row r="3321" spans="12:13" ht="12.75">
      <c r="L3321" s="46"/>
      <c r="M3321" s="46"/>
    </row>
    <row r="3322" spans="12:13" ht="12.75">
      <c r="L3322" s="46"/>
      <c r="M3322" s="46"/>
    </row>
    <row r="3323" spans="12:13" ht="12.75">
      <c r="L3323" s="46"/>
      <c r="M3323" s="46"/>
    </row>
    <row r="3324" spans="12:13" ht="12.75">
      <c r="L3324" s="46"/>
      <c r="M3324" s="46"/>
    </row>
    <row r="3325" spans="12:13" ht="12.75">
      <c r="L3325" s="46"/>
      <c r="M3325" s="46"/>
    </row>
    <row r="3326" spans="12:13" ht="12.75">
      <c r="L3326" s="46"/>
      <c r="M3326" s="46"/>
    </row>
    <row r="3327" spans="12:13" ht="12.75">
      <c r="L3327" s="46"/>
      <c r="M3327" s="46"/>
    </row>
    <row r="3328" spans="12:13" ht="12.75">
      <c r="L3328" s="46"/>
      <c r="M3328" s="46"/>
    </row>
    <row r="3329" spans="12:13" ht="12.75">
      <c r="L3329" s="46"/>
      <c r="M3329" s="46"/>
    </row>
    <row r="3330" spans="12:13" ht="12.75">
      <c r="L3330" s="46"/>
      <c r="M3330" s="46"/>
    </row>
    <row r="3331" spans="12:13" ht="12.75">
      <c r="L3331" s="46"/>
      <c r="M3331" s="46"/>
    </row>
    <row r="3332" spans="12:13" ht="12.75">
      <c r="L3332" s="46"/>
      <c r="M3332" s="46"/>
    </row>
    <row r="3333" spans="12:13" ht="12.75">
      <c r="L3333" s="46"/>
      <c r="M3333" s="46"/>
    </row>
    <row r="3334" spans="12:13" ht="12.75">
      <c r="L3334" s="46"/>
      <c r="M3334" s="46"/>
    </row>
    <row r="3335" spans="12:13" ht="12.75">
      <c r="L3335" s="46"/>
      <c r="M3335" s="46"/>
    </row>
    <row r="3336" spans="12:13" ht="12.75">
      <c r="L3336" s="46"/>
      <c r="M3336" s="46"/>
    </row>
    <row r="3337" spans="12:13" ht="12.75">
      <c r="L3337" s="46"/>
      <c r="M3337" s="46"/>
    </row>
    <row r="3338" spans="12:13" ht="12.75">
      <c r="L3338" s="46"/>
      <c r="M3338" s="46"/>
    </row>
    <row r="3339" spans="12:13" ht="12.75">
      <c r="L3339" s="46"/>
      <c r="M3339" s="46"/>
    </row>
    <row r="3340" spans="12:13" ht="12.75">
      <c r="L3340" s="46"/>
      <c r="M3340" s="46"/>
    </row>
    <row r="3341" spans="12:13" ht="12.75">
      <c r="L3341" s="46"/>
      <c r="M3341" s="46"/>
    </row>
    <row r="3342" spans="12:13" ht="12.75">
      <c r="L3342" s="46"/>
      <c r="M3342" s="46"/>
    </row>
    <row r="3343" spans="12:13" ht="12.75">
      <c r="L3343" s="46"/>
      <c r="M3343" s="46"/>
    </row>
    <row r="3344" spans="12:13" ht="12.75">
      <c r="L3344" s="46"/>
      <c r="M3344" s="46"/>
    </row>
    <row r="3345" spans="12:13" ht="12.75">
      <c r="L3345" s="46"/>
      <c r="M3345" s="46"/>
    </row>
    <row r="3346" spans="12:13" ht="12.75">
      <c r="L3346" s="46"/>
      <c r="M3346" s="46"/>
    </row>
    <row r="3347" spans="12:13" ht="12.75">
      <c r="L3347" s="46"/>
      <c r="M3347" s="46"/>
    </row>
    <row r="3348" spans="12:13" ht="12.75">
      <c r="L3348" s="46"/>
      <c r="M3348" s="46"/>
    </row>
    <row r="3349" spans="12:13" ht="12.75">
      <c r="L3349" s="46"/>
      <c r="M3349" s="46"/>
    </row>
    <row r="3350" spans="12:13" ht="12.75">
      <c r="L3350" s="46"/>
      <c r="M3350" s="46"/>
    </row>
    <row r="3351" spans="12:13" ht="12.75">
      <c r="L3351" s="46"/>
      <c r="M3351" s="46"/>
    </row>
    <row r="3352" spans="12:13" ht="12.75">
      <c r="L3352" s="46"/>
      <c r="M3352" s="46"/>
    </row>
    <row r="3353" spans="12:13" ht="12.75">
      <c r="L3353" s="46"/>
      <c r="M3353" s="46"/>
    </row>
    <row r="3354" spans="12:13" ht="12.75">
      <c r="L3354" s="46"/>
      <c r="M3354" s="46"/>
    </row>
    <row r="3355" spans="12:13" ht="12.75">
      <c r="L3355" s="46"/>
      <c r="M3355" s="46"/>
    </row>
    <row r="3356" spans="12:13" ht="12.75">
      <c r="L3356" s="46"/>
      <c r="M3356" s="46"/>
    </row>
    <row r="3357" spans="12:13" ht="12.75">
      <c r="L3357" s="46"/>
      <c r="M3357" s="46"/>
    </row>
    <row r="3358" spans="12:13" ht="12.75">
      <c r="L3358" s="46"/>
      <c r="M3358" s="46"/>
    </row>
    <row r="3359" spans="12:13" ht="12.75">
      <c r="L3359" s="46"/>
      <c r="M3359" s="46"/>
    </row>
    <row r="3360" spans="12:13" ht="12.75">
      <c r="L3360" s="46"/>
      <c r="M3360" s="46"/>
    </row>
    <row r="3361" spans="12:13" ht="12.75">
      <c r="L3361" s="46"/>
      <c r="M3361" s="46"/>
    </row>
    <row r="3362" spans="12:13" ht="12.75">
      <c r="L3362" s="46"/>
      <c r="M3362" s="46"/>
    </row>
    <row r="3363" spans="12:13" ht="12.75">
      <c r="L3363" s="46"/>
      <c r="M3363" s="46"/>
    </row>
    <row r="3364" spans="12:13" ht="12.75">
      <c r="L3364" s="46"/>
      <c r="M3364" s="46"/>
    </row>
    <row r="3365" spans="12:13" ht="12.75">
      <c r="L3365" s="46"/>
      <c r="M3365" s="46"/>
    </row>
    <row r="3366" spans="12:13" ht="12.75">
      <c r="L3366" s="46"/>
      <c r="M3366" s="46"/>
    </row>
    <row r="3367" spans="12:13" ht="12.75">
      <c r="L3367" s="46"/>
      <c r="M3367" s="46"/>
    </row>
    <row r="3368" spans="12:13" ht="12.75">
      <c r="L3368" s="46"/>
      <c r="M3368" s="46"/>
    </row>
    <row r="3369" spans="12:13" ht="12.75">
      <c r="L3369" s="46"/>
      <c r="M3369" s="46"/>
    </row>
    <row r="3370" spans="12:13" ht="12.75">
      <c r="L3370" s="46"/>
      <c r="M3370" s="46"/>
    </row>
    <row r="3371" spans="12:13" ht="12.75">
      <c r="L3371" s="46"/>
      <c r="M3371" s="46"/>
    </row>
    <row r="3372" spans="12:13" ht="12.75">
      <c r="L3372" s="46"/>
      <c r="M3372" s="46"/>
    </row>
    <row r="3373" spans="12:13" ht="12.75">
      <c r="L3373" s="46"/>
      <c r="M3373" s="46"/>
    </row>
    <row r="3374" spans="12:13" ht="12.75">
      <c r="L3374" s="46"/>
      <c r="M3374" s="46"/>
    </row>
    <row r="3375" spans="12:13" ht="12.75">
      <c r="L3375" s="46"/>
      <c r="M3375" s="46"/>
    </row>
    <row r="3376" spans="12:13" ht="12.75">
      <c r="L3376" s="46"/>
      <c r="M3376" s="46"/>
    </row>
    <row r="3377" spans="12:13" ht="12.75">
      <c r="L3377" s="46"/>
      <c r="M3377" s="46"/>
    </row>
    <row r="3378" spans="12:13" ht="12.75">
      <c r="L3378" s="46"/>
      <c r="M3378" s="46"/>
    </row>
    <row r="3379" spans="12:13" ht="12.75">
      <c r="L3379" s="46"/>
      <c r="M3379" s="46"/>
    </row>
    <row r="3380" spans="12:13" ht="12.75">
      <c r="L3380" s="46"/>
      <c r="M3380" s="46"/>
    </row>
    <row r="3381" spans="12:13" ht="12.75">
      <c r="L3381" s="46"/>
      <c r="M3381" s="46"/>
    </row>
    <row r="3382" spans="12:13" ht="12.75">
      <c r="L3382" s="46"/>
      <c r="M3382" s="46"/>
    </row>
    <row r="3383" spans="12:13" ht="12.75">
      <c r="L3383" s="46"/>
      <c r="M3383" s="46"/>
    </row>
    <row r="3384" spans="12:13" ht="12.75">
      <c r="L3384" s="46"/>
      <c r="M3384" s="46"/>
    </row>
    <row r="3385" spans="12:13" ht="12.75">
      <c r="L3385" s="46"/>
      <c r="M3385" s="46"/>
    </row>
    <row r="3386" spans="12:13" ht="12.75">
      <c r="L3386" s="46"/>
      <c r="M3386" s="46"/>
    </row>
    <row r="3387" spans="12:13" ht="12.75">
      <c r="L3387" s="46"/>
      <c r="M3387" s="46"/>
    </row>
    <row r="3388" spans="12:13" ht="12.75">
      <c r="L3388" s="46"/>
      <c r="M3388" s="46"/>
    </row>
    <row r="3389" spans="12:13" ht="12.75">
      <c r="L3389" s="46"/>
      <c r="M3389" s="46"/>
    </row>
    <row r="3390" spans="12:13" ht="12.75">
      <c r="L3390" s="46"/>
      <c r="M3390" s="46"/>
    </row>
    <row r="3391" spans="12:13" ht="12.75">
      <c r="L3391" s="46"/>
      <c r="M3391" s="46"/>
    </row>
    <row r="3392" spans="12:13" ht="12.75">
      <c r="L3392" s="46"/>
      <c r="M3392" s="46"/>
    </row>
    <row r="3393" spans="12:13" ht="12.75">
      <c r="L3393" s="46"/>
      <c r="M3393" s="46"/>
    </row>
    <row r="3394" spans="12:13" ht="12.75">
      <c r="L3394" s="46"/>
      <c r="M3394" s="46"/>
    </row>
    <row r="3395" spans="12:13" ht="12.75">
      <c r="L3395" s="46"/>
      <c r="M3395" s="46"/>
    </row>
    <row r="3396" spans="12:13" ht="12.75">
      <c r="L3396" s="46"/>
      <c r="M3396" s="46"/>
    </row>
    <row r="3397" spans="12:13" ht="12.75">
      <c r="L3397" s="46"/>
      <c r="M3397" s="46"/>
    </row>
    <row r="3398" spans="12:13" ht="12.75">
      <c r="L3398" s="46"/>
      <c r="M3398" s="46"/>
    </row>
    <row r="3399" spans="12:13" ht="12.75">
      <c r="L3399" s="46"/>
      <c r="M3399" s="46"/>
    </row>
    <row r="3400" spans="12:13" ht="12.75">
      <c r="L3400" s="46"/>
      <c r="M3400" s="46"/>
    </row>
    <row r="3401" spans="12:13" ht="12.75">
      <c r="L3401" s="46"/>
      <c r="M3401" s="46"/>
    </row>
    <row r="3402" spans="12:13" ht="12.75">
      <c r="L3402" s="46"/>
      <c r="M3402" s="46"/>
    </row>
    <row r="3403" spans="12:13" ht="12.75">
      <c r="L3403" s="46"/>
      <c r="M3403" s="46"/>
    </row>
    <row r="3404" spans="12:13" ht="12.75">
      <c r="L3404" s="46"/>
      <c r="M3404" s="46"/>
    </row>
    <row r="3405" spans="12:13" ht="12.75">
      <c r="L3405" s="46"/>
      <c r="M3405" s="46"/>
    </row>
    <row r="3406" spans="12:13" ht="12.75">
      <c r="L3406" s="46"/>
      <c r="M3406" s="46"/>
    </row>
    <row r="3407" spans="12:13" ht="12.75">
      <c r="L3407" s="46"/>
      <c r="M3407" s="46"/>
    </row>
    <row r="3408" spans="12:13" ht="12.75">
      <c r="L3408" s="46"/>
      <c r="M3408" s="46"/>
    </row>
    <row r="3409" spans="12:13" ht="12.75">
      <c r="L3409" s="46"/>
      <c r="M3409" s="46"/>
    </row>
    <row r="3410" spans="12:13" ht="12.75">
      <c r="L3410" s="46"/>
      <c r="M3410" s="46"/>
    </row>
    <row r="3411" spans="12:13" ht="12.75">
      <c r="L3411" s="46"/>
      <c r="M3411" s="46"/>
    </row>
    <row r="3412" spans="12:13" ht="12.75">
      <c r="L3412" s="46"/>
      <c r="M3412" s="46"/>
    </row>
    <row r="3413" spans="12:13" ht="12.75">
      <c r="L3413" s="46"/>
      <c r="M3413" s="46"/>
    </row>
    <row r="3414" spans="12:13" ht="12.75">
      <c r="L3414" s="46"/>
      <c r="M3414" s="46"/>
    </row>
    <row r="3415" spans="12:13" ht="12.75">
      <c r="L3415" s="46"/>
      <c r="M3415" s="46"/>
    </row>
    <row r="3416" spans="12:13" ht="12.75">
      <c r="L3416" s="46"/>
      <c r="M3416" s="46"/>
    </row>
    <row r="3417" spans="12:13" ht="12.75">
      <c r="L3417" s="46"/>
      <c r="M3417" s="46"/>
    </row>
    <row r="3418" spans="12:13" ht="12.75">
      <c r="L3418" s="46"/>
      <c r="M3418" s="46"/>
    </row>
    <row r="3419" spans="12:13" ht="12.75">
      <c r="L3419" s="46"/>
      <c r="M3419" s="46"/>
    </row>
    <row r="3420" spans="12:13" ht="12.75">
      <c r="L3420" s="46"/>
      <c r="M3420" s="46"/>
    </row>
    <row r="3421" spans="12:13" ht="12.75">
      <c r="L3421" s="46"/>
      <c r="M3421" s="46"/>
    </row>
    <row r="3422" spans="12:13" ht="12.75">
      <c r="L3422" s="46"/>
      <c r="M3422" s="46"/>
    </row>
    <row r="3423" spans="12:13" ht="12.75">
      <c r="L3423" s="46"/>
      <c r="M3423" s="46"/>
    </row>
    <row r="3424" spans="12:13" ht="12.75">
      <c r="L3424" s="46"/>
      <c r="M3424" s="46"/>
    </row>
    <row r="3425" spans="12:13" ht="12.75">
      <c r="L3425" s="46"/>
      <c r="M3425" s="46"/>
    </row>
    <row r="3426" spans="12:13" ht="12.75">
      <c r="L3426" s="46"/>
      <c r="M3426" s="46"/>
    </row>
    <row r="3427" spans="12:13" ht="12.75">
      <c r="L3427" s="46"/>
      <c r="M3427" s="46"/>
    </row>
    <row r="3428" spans="12:13" ht="12.75">
      <c r="L3428" s="46"/>
      <c r="M3428" s="46"/>
    </row>
    <row r="3429" spans="12:13" ht="12.75">
      <c r="L3429" s="46"/>
      <c r="M3429" s="46"/>
    </row>
    <row r="3430" spans="12:13" ht="12.75">
      <c r="L3430" s="46"/>
      <c r="M3430" s="46"/>
    </row>
    <row r="3431" spans="12:13" ht="12.75">
      <c r="L3431" s="46"/>
      <c r="M3431" s="46"/>
    </row>
    <row r="3432" spans="12:13" ht="12.75">
      <c r="L3432" s="46"/>
      <c r="M3432" s="46"/>
    </row>
    <row r="3433" spans="12:13" ht="12.75">
      <c r="L3433" s="46"/>
      <c r="M3433" s="46"/>
    </row>
    <row r="3434" spans="12:13" ht="12.75">
      <c r="L3434" s="46"/>
      <c r="M3434" s="46"/>
    </row>
    <row r="3435" spans="12:13" ht="12.75">
      <c r="L3435" s="46"/>
      <c r="M3435" s="46"/>
    </row>
    <row r="3436" spans="12:13" ht="12.75">
      <c r="L3436" s="46"/>
      <c r="M3436" s="46"/>
    </row>
    <row r="3437" spans="12:13" ht="12.75">
      <c r="L3437" s="46"/>
      <c r="M3437" s="46"/>
    </row>
    <row r="3438" spans="12:13" ht="12.75">
      <c r="L3438" s="46"/>
      <c r="M3438" s="46"/>
    </row>
    <row r="3439" spans="12:13" ht="12.75">
      <c r="L3439" s="46"/>
      <c r="M3439" s="46"/>
    </row>
    <row r="3440" spans="12:13" ht="12.75">
      <c r="L3440" s="46"/>
      <c r="M3440" s="46"/>
    </row>
    <row r="3441" spans="12:13" ht="12.75">
      <c r="L3441" s="46"/>
      <c r="M3441" s="46"/>
    </row>
    <row r="3442" spans="12:13" ht="12.75">
      <c r="L3442" s="46"/>
      <c r="M3442" s="46"/>
    </row>
    <row r="3443" spans="12:13" ht="12.75">
      <c r="L3443" s="46"/>
      <c r="M3443" s="46"/>
    </row>
    <row r="3444" spans="12:13" ht="12.75">
      <c r="L3444" s="46"/>
      <c r="M3444" s="46"/>
    </row>
    <row r="3445" spans="12:13" ht="12.75">
      <c r="L3445" s="46"/>
      <c r="M3445" s="46"/>
    </row>
    <row r="3446" spans="12:13" ht="12.75">
      <c r="L3446" s="46"/>
      <c r="M3446" s="46"/>
    </row>
    <row r="3447" spans="12:13" ht="12.75">
      <c r="L3447" s="46"/>
      <c r="M3447" s="46"/>
    </row>
    <row r="3448" spans="12:13" ht="12.75">
      <c r="L3448" s="46"/>
      <c r="M3448" s="46"/>
    </row>
    <row r="3449" spans="12:13" ht="12.75">
      <c r="L3449" s="46"/>
      <c r="M3449" s="46"/>
    </row>
    <row r="3450" spans="12:13" ht="12.75">
      <c r="L3450" s="46"/>
      <c r="M3450" s="46"/>
    </row>
    <row r="3451" spans="12:13" ht="12.75">
      <c r="L3451" s="46"/>
      <c r="M3451" s="46"/>
    </row>
    <row r="3452" spans="12:13" ht="12.75">
      <c r="L3452" s="46"/>
      <c r="M3452" s="46"/>
    </row>
    <row r="3453" spans="12:13" ht="12.75">
      <c r="L3453" s="46"/>
      <c r="M3453" s="46"/>
    </row>
    <row r="3454" spans="12:13" ht="12.75">
      <c r="L3454" s="46"/>
      <c r="M3454" s="46"/>
    </row>
    <row r="3455" spans="12:13" ht="12.75">
      <c r="L3455" s="46"/>
      <c r="M3455" s="46"/>
    </row>
    <row r="3456" spans="12:13" ht="12.75">
      <c r="L3456" s="46"/>
      <c r="M3456" s="46"/>
    </row>
    <row r="3457" spans="12:13" ht="12.75">
      <c r="L3457" s="46"/>
      <c r="M3457" s="46"/>
    </row>
    <row r="3458" spans="12:13" ht="12.75">
      <c r="L3458" s="46"/>
      <c r="M3458" s="46"/>
    </row>
    <row r="3459" spans="12:13" ht="12.75">
      <c r="L3459" s="46"/>
      <c r="M3459" s="46"/>
    </row>
    <row r="3460" spans="12:13" ht="12.75">
      <c r="L3460" s="46"/>
      <c r="M3460" s="46"/>
    </row>
    <row r="3461" spans="12:13" ht="12.75">
      <c r="L3461" s="46"/>
      <c r="M3461" s="46"/>
    </row>
    <row r="3462" spans="12:13" ht="12.75">
      <c r="L3462" s="46"/>
      <c r="M3462" s="46"/>
    </row>
    <row r="3463" spans="12:13" ht="12.75">
      <c r="L3463" s="46"/>
      <c r="M3463" s="46"/>
    </row>
    <row r="3464" spans="12:13" ht="12.75">
      <c r="L3464" s="46"/>
      <c r="M3464" s="46"/>
    </row>
    <row r="3465" spans="12:13" ht="12.75">
      <c r="L3465" s="46"/>
      <c r="M3465" s="46"/>
    </row>
    <row r="3466" spans="12:13" ht="12.75">
      <c r="L3466" s="46"/>
      <c r="M3466" s="46"/>
    </row>
    <row r="3467" spans="12:13" ht="12.75">
      <c r="L3467" s="46"/>
      <c r="M3467" s="46"/>
    </row>
    <row r="3468" spans="12:13" ht="12.75">
      <c r="L3468" s="46"/>
      <c r="M3468" s="46"/>
    </row>
    <row r="3469" spans="12:13" ht="12.75">
      <c r="L3469" s="46"/>
      <c r="M3469" s="46"/>
    </row>
    <row r="3470" spans="12:13" ht="12.75">
      <c r="L3470" s="46"/>
      <c r="M3470" s="46"/>
    </row>
    <row r="3471" spans="12:13" ht="12.75">
      <c r="L3471" s="46"/>
      <c r="M3471" s="46"/>
    </row>
    <row r="3472" spans="12:13" ht="12.75">
      <c r="L3472" s="46"/>
      <c r="M3472" s="46"/>
    </row>
    <row r="3473" spans="12:13" ht="12.75">
      <c r="L3473" s="46"/>
      <c r="M3473" s="46"/>
    </row>
    <row r="3474" spans="12:13" ht="12.75">
      <c r="L3474" s="46"/>
      <c r="M3474" s="46"/>
    </row>
    <row r="3475" spans="12:13" ht="12.75">
      <c r="L3475" s="46"/>
      <c r="M3475" s="46"/>
    </row>
    <row r="3476" spans="12:13" ht="12.75">
      <c r="L3476" s="46"/>
      <c r="M3476" s="46"/>
    </row>
    <row r="3477" spans="12:13" ht="12.75">
      <c r="L3477" s="46"/>
      <c r="M3477" s="46"/>
    </row>
    <row r="3478" spans="12:13" ht="12.75">
      <c r="L3478" s="46"/>
      <c r="M3478" s="46"/>
    </row>
    <row r="3479" spans="12:13" ht="12.75">
      <c r="L3479" s="46"/>
      <c r="M3479" s="46"/>
    </row>
    <row r="3480" spans="12:13" ht="12.75">
      <c r="L3480" s="46"/>
      <c r="M3480" s="46"/>
    </row>
    <row r="3481" spans="12:13" ht="12.75">
      <c r="L3481" s="46"/>
      <c r="M3481" s="46"/>
    </row>
    <row r="3482" spans="12:13" ht="12.75">
      <c r="L3482" s="46"/>
      <c r="M3482" s="46"/>
    </row>
    <row r="3483" spans="12:13" ht="12.75">
      <c r="L3483" s="46"/>
      <c r="M3483" s="46"/>
    </row>
    <row r="3484" spans="12:13" ht="12.75">
      <c r="L3484" s="46"/>
      <c r="M3484" s="46"/>
    </row>
    <row r="3485" spans="12:13" ht="12.75">
      <c r="L3485" s="46"/>
      <c r="M3485" s="46"/>
    </row>
    <row r="3486" spans="12:13" ht="12.75">
      <c r="L3486" s="46"/>
      <c r="M3486" s="46"/>
    </row>
    <row r="3487" spans="12:13" ht="12.75">
      <c r="L3487" s="46"/>
      <c r="M3487" s="46"/>
    </row>
    <row r="3488" spans="12:13" ht="12.75">
      <c r="L3488" s="46"/>
      <c r="M3488" s="46"/>
    </row>
    <row r="3489" spans="12:13" ht="12.75">
      <c r="L3489" s="46"/>
      <c r="M3489" s="46"/>
    </row>
    <row r="3490" spans="12:13" ht="12.75">
      <c r="L3490" s="46"/>
      <c r="M3490" s="46"/>
    </row>
    <row r="3491" spans="12:13" ht="12.75">
      <c r="L3491" s="46"/>
      <c r="M3491" s="46"/>
    </row>
    <row r="3492" spans="12:13" ht="12.75">
      <c r="L3492" s="46"/>
      <c r="M3492" s="46"/>
    </row>
    <row r="3493" spans="12:13" ht="12.75">
      <c r="L3493" s="46"/>
      <c r="M3493" s="46"/>
    </row>
    <row r="3494" spans="12:13" ht="12.75">
      <c r="L3494" s="46"/>
      <c r="M3494" s="46"/>
    </row>
    <row r="3495" spans="12:13" ht="12.75">
      <c r="L3495" s="46"/>
      <c r="M3495" s="46"/>
    </row>
    <row r="3496" spans="12:13" ht="12.75">
      <c r="L3496" s="46"/>
      <c r="M3496" s="46"/>
    </row>
    <row r="3497" spans="12:13" ht="12.75">
      <c r="L3497" s="46"/>
      <c r="M3497" s="46"/>
    </row>
    <row r="3498" spans="12:13" ht="12.75">
      <c r="L3498" s="46"/>
      <c r="M3498" s="46"/>
    </row>
    <row r="3499" spans="12:13" ht="12.75">
      <c r="L3499" s="46"/>
      <c r="M3499" s="46"/>
    </row>
    <row r="3500" spans="12:13" ht="12.75">
      <c r="L3500" s="46"/>
      <c r="M3500" s="46"/>
    </row>
    <row r="3501" spans="12:13" ht="12.75">
      <c r="L3501" s="46"/>
      <c r="M3501" s="46"/>
    </row>
    <row r="3502" spans="12:13" ht="12.75">
      <c r="L3502" s="46"/>
      <c r="M3502" s="46"/>
    </row>
    <row r="3503" spans="12:13" ht="12.75">
      <c r="L3503" s="46"/>
      <c r="M3503" s="46"/>
    </row>
    <row r="3504" spans="12:13" ht="12.75">
      <c r="L3504" s="46"/>
      <c r="M3504" s="46"/>
    </row>
    <row r="3505" spans="12:13" ht="12.75">
      <c r="L3505" s="46"/>
      <c r="M3505" s="46"/>
    </row>
    <row r="3506" spans="12:13" ht="12.75">
      <c r="L3506" s="46"/>
      <c r="M3506" s="46"/>
    </row>
    <row r="3507" spans="12:13" ht="12.75">
      <c r="L3507" s="46"/>
      <c r="M3507" s="46"/>
    </row>
    <row r="3508" spans="12:13" ht="12.75">
      <c r="L3508" s="46"/>
      <c r="M3508" s="46"/>
    </row>
    <row r="3509" spans="12:13" ht="12.75">
      <c r="L3509" s="46"/>
      <c r="M3509" s="46"/>
    </row>
    <row r="3510" spans="12:13" ht="12.75">
      <c r="L3510" s="46"/>
      <c r="M3510" s="46"/>
    </row>
    <row r="3511" spans="12:13" ht="12.75">
      <c r="L3511" s="46"/>
      <c r="M3511" s="46"/>
    </row>
    <row r="3512" spans="12:13" ht="12.75">
      <c r="L3512" s="46"/>
      <c r="M3512" s="46"/>
    </row>
    <row r="3513" spans="12:13" ht="12.75">
      <c r="L3513" s="46"/>
      <c r="M3513" s="46"/>
    </row>
    <row r="3514" spans="12:13" ht="12.75">
      <c r="L3514" s="46"/>
      <c r="M3514" s="46"/>
    </row>
    <row r="3515" spans="12:13" ht="12.75">
      <c r="L3515" s="46"/>
      <c r="M3515" s="46"/>
    </row>
    <row r="3516" spans="12:13" ht="12.75">
      <c r="L3516" s="46"/>
      <c r="M3516" s="46"/>
    </row>
    <row r="3517" spans="12:13" ht="12.75">
      <c r="L3517" s="46"/>
      <c r="M3517" s="46"/>
    </row>
    <row r="3518" spans="12:13" ht="12.75">
      <c r="L3518" s="46"/>
      <c r="M3518" s="46"/>
    </row>
    <row r="3519" spans="12:13" ht="12.75">
      <c r="L3519" s="46"/>
      <c r="M3519" s="46"/>
    </row>
    <row r="3520" spans="12:13" ht="12.75">
      <c r="L3520" s="46"/>
      <c r="M3520" s="46"/>
    </row>
    <row r="3521" spans="12:13" ht="12.75">
      <c r="L3521" s="46"/>
      <c r="M3521" s="46"/>
    </row>
    <row r="3522" spans="12:13" ht="12.75">
      <c r="L3522" s="46"/>
      <c r="M3522" s="46"/>
    </row>
    <row r="3523" spans="12:13" ht="12.75">
      <c r="L3523" s="46"/>
      <c r="M3523" s="46"/>
    </row>
    <row r="3524" spans="12:13" ht="12.75">
      <c r="L3524" s="46"/>
      <c r="M3524" s="46"/>
    </row>
    <row r="3525" spans="12:13" ht="12.75">
      <c r="L3525" s="46"/>
      <c r="M3525" s="46"/>
    </row>
    <row r="3526" spans="12:13" ht="12.75">
      <c r="L3526" s="46"/>
      <c r="M3526" s="46"/>
    </row>
    <row r="3527" spans="12:13" ht="12.75">
      <c r="L3527" s="46"/>
      <c r="M3527" s="46"/>
    </row>
    <row r="3528" spans="12:13" ht="12.75">
      <c r="L3528" s="46"/>
      <c r="M3528" s="46"/>
    </row>
    <row r="3529" spans="12:13" ht="12.75">
      <c r="L3529" s="46"/>
      <c r="M3529" s="46"/>
    </row>
    <row r="3530" spans="12:13" ht="12.75">
      <c r="L3530" s="46"/>
      <c r="M3530" s="46"/>
    </row>
    <row r="3531" spans="12:13" ht="12.75">
      <c r="L3531" s="46"/>
      <c r="M3531" s="46"/>
    </row>
    <row r="3532" spans="12:13" ht="12.75">
      <c r="L3532" s="46"/>
      <c r="M3532" s="46"/>
    </row>
    <row r="3533" spans="12:13" ht="12.75">
      <c r="L3533" s="46"/>
      <c r="M3533" s="46"/>
    </row>
    <row r="3534" spans="12:13" ht="12.75">
      <c r="L3534" s="46"/>
      <c r="M3534" s="46"/>
    </row>
    <row r="3535" spans="12:13" ht="12.75">
      <c r="L3535" s="46"/>
      <c r="M3535" s="46"/>
    </row>
    <row r="3536" spans="12:13" ht="12.75">
      <c r="L3536" s="46"/>
      <c r="M3536" s="46"/>
    </row>
    <row r="3537" spans="12:13" ht="12.75">
      <c r="L3537" s="46"/>
      <c r="M3537" s="46"/>
    </row>
    <row r="3538" spans="12:13" ht="12.75">
      <c r="L3538" s="46"/>
      <c r="M3538" s="46"/>
    </row>
    <row r="3539" spans="12:13" ht="12.75">
      <c r="L3539" s="46"/>
      <c r="M3539" s="46"/>
    </row>
    <row r="3540" spans="12:13" ht="12.75">
      <c r="L3540" s="46"/>
      <c r="M3540" s="46"/>
    </row>
    <row r="3541" spans="12:13" ht="12.75">
      <c r="L3541" s="46"/>
      <c r="M3541" s="46"/>
    </row>
    <row r="3542" spans="12:13" ht="12.75">
      <c r="L3542" s="46"/>
      <c r="M3542" s="46"/>
    </row>
    <row r="3543" spans="12:13" ht="12.75">
      <c r="L3543" s="46"/>
      <c r="M3543" s="46"/>
    </row>
    <row r="3544" spans="12:13" ht="12.75">
      <c r="L3544" s="46"/>
      <c r="M3544" s="46"/>
    </row>
    <row r="3545" spans="12:13" ht="12.75">
      <c r="L3545" s="46"/>
      <c r="M3545" s="46"/>
    </row>
    <row r="3546" spans="12:13" ht="12.75">
      <c r="L3546" s="46"/>
      <c r="M3546" s="46"/>
    </row>
    <row r="3547" spans="12:13" ht="12.75">
      <c r="L3547" s="46"/>
      <c r="M3547" s="46"/>
    </row>
    <row r="3548" spans="12:13" ht="12.75">
      <c r="L3548" s="46"/>
      <c r="M3548" s="46"/>
    </row>
    <row r="3549" spans="12:13" ht="12.75">
      <c r="L3549" s="46"/>
      <c r="M3549" s="46"/>
    </row>
    <row r="3550" spans="12:13" ht="12.75">
      <c r="L3550" s="46"/>
      <c r="M3550" s="46"/>
    </row>
    <row r="3551" spans="12:13" ht="12.75">
      <c r="L3551" s="46"/>
      <c r="M3551" s="46"/>
    </row>
    <row r="3552" spans="12:13" ht="12.75">
      <c r="L3552" s="46"/>
      <c r="M3552" s="46"/>
    </row>
    <row r="3553" spans="12:13" ht="12.75">
      <c r="L3553" s="46"/>
      <c r="M3553" s="46"/>
    </row>
    <row r="3554" spans="12:13" ht="12.75">
      <c r="L3554" s="46"/>
      <c r="M3554" s="46"/>
    </row>
    <row r="3555" spans="12:13" ht="12.75">
      <c r="L3555" s="46"/>
      <c r="M3555" s="46"/>
    </row>
    <row r="3556" spans="12:13" ht="12.75">
      <c r="L3556" s="46"/>
      <c r="M3556" s="46"/>
    </row>
    <row r="3557" spans="12:13" ht="12.75">
      <c r="L3557" s="46"/>
      <c r="M3557" s="46"/>
    </row>
    <row r="3558" spans="12:13" ht="12.75">
      <c r="L3558" s="46"/>
      <c r="M3558" s="46"/>
    </row>
    <row r="3559" spans="12:13" ht="12.75">
      <c r="L3559" s="46"/>
      <c r="M3559" s="46"/>
    </row>
    <row r="3560" spans="12:13" ht="12.75">
      <c r="L3560" s="46"/>
      <c r="M3560" s="46"/>
    </row>
    <row r="3561" spans="12:13" ht="12.75">
      <c r="L3561" s="46"/>
      <c r="M3561" s="46"/>
    </row>
    <row r="3562" spans="12:13" ht="12.75">
      <c r="L3562" s="46"/>
      <c r="M3562" s="46"/>
    </row>
    <row r="3563" spans="12:13" ht="12.75">
      <c r="L3563" s="46"/>
      <c r="M3563" s="46"/>
    </row>
    <row r="3564" spans="12:13" ht="12.75">
      <c r="L3564" s="46"/>
      <c r="M3564" s="46"/>
    </row>
    <row r="3565" spans="12:13" ht="12.75">
      <c r="L3565" s="46"/>
      <c r="M3565" s="46"/>
    </row>
    <row r="3566" spans="12:13" ht="12.75">
      <c r="L3566" s="46"/>
      <c r="M3566" s="46"/>
    </row>
    <row r="3567" spans="12:13" ht="12.75">
      <c r="L3567" s="46"/>
      <c r="M3567" s="46"/>
    </row>
    <row r="3568" spans="12:13" ht="12.75">
      <c r="L3568" s="46"/>
      <c r="M3568" s="46"/>
    </row>
    <row r="3569" spans="12:13" ht="12.75">
      <c r="L3569" s="46"/>
      <c r="M3569" s="46"/>
    </row>
    <row r="3570" spans="12:13" ht="12.75">
      <c r="L3570" s="46"/>
      <c r="M3570" s="46"/>
    </row>
    <row r="3571" spans="12:13" ht="12.75">
      <c r="L3571" s="46"/>
      <c r="M3571" s="46"/>
    </row>
    <row r="3572" spans="12:13" ht="12.75">
      <c r="L3572" s="46"/>
      <c r="M3572" s="46"/>
    </row>
    <row r="3573" spans="12:13" ht="12.75">
      <c r="L3573" s="46"/>
      <c r="M3573" s="46"/>
    </row>
    <row r="3574" spans="12:13" ht="12.75">
      <c r="L3574" s="46"/>
      <c r="M3574" s="46"/>
    </row>
    <row r="3575" spans="12:13" ht="12.75">
      <c r="L3575" s="46"/>
      <c r="M3575" s="46"/>
    </row>
    <row r="3576" spans="12:13" ht="12.75">
      <c r="L3576" s="46"/>
      <c r="M3576" s="46"/>
    </row>
    <row r="3577" spans="12:13" ht="12.75">
      <c r="L3577" s="46"/>
      <c r="M3577" s="46"/>
    </row>
    <row r="3578" spans="12:13" ht="12.75">
      <c r="L3578" s="46"/>
      <c r="M3578" s="46"/>
    </row>
    <row r="3579" spans="12:13" ht="12.75">
      <c r="L3579" s="46"/>
      <c r="M3579" s="46"/>
    </row>
    <row r="3580" spans="12:13" ht="12.75">
      <c r="L3580" s="46"/>
      <c r="M3580" s="46"/>
    </row>
    <row r="3581" spans="12:13" ht="12.75">
      <c r="L3581" s="46"/>
      <c r="M3581" s="46"/>
    </row>
    <row r="3582" spans="12:13" ht="12.75">
      <c r="L3582" s="46"/>
      <c r="M3582" s="46"/>
    </row>
    <row r="3583" spans="12:13" ht="12.75">
      <c r="L3583" s="46"/>
      <c r="M3583" s="46"/>
    </row>
    <row r="3584" spans="12:13" ht="12.75">
      <c r="L3584" s="46"/>
      <c r="M3584" s="46"/>
    </row>
    <row r="3585" spans="12:13" ht="12.75">
      <c r="L3585" s="46"/>
      <c r="M3585" s="46"/>
    </row>
    <row r="3586" spans="12:13" ht="12.75">
      <c r="L3586" s="46"/>
      <c r="M3586" s="46"/>
    </row>
    <row r="3587" spans="12:13" ht="12.75">
      <c r="L3587" s="46"/>
      <c r="M3587" s="46"/>
    </row>
    <row r="3588" spans="12:13" ht="12.75">
      <c r="L3588" s="46"/>
      <c r="M3588" s="46"/>
    </row>
    <row r="3589" spans="12:13" ht="12.75">
      <c r="L3589" s="46"/>
      <c r="M3589" s="46"/>
    </row>
    <row r="3590" spans="12:13" ht="12.75">
      <c r="L3590" s="46"/>
      <c r="M3590" s="46"/>
    </row>
    <row r="3591" spans="12:13" ht="12.75">
      <c r="L3591" s="46"/>
      <c r="M3591" s="46"/>
    </row>
    <row r="3592" spans="12:13" ht="12.75">
      <c r="L3592" s="46"/>
      <c r="M3592" s="46"/>
    </row>
    <row r="3593" spans="12:13" ht="12.75">
      <c r="L3593" s="46"/>
      <c r="M3593" s="46"/>
    </row>
    <row r="3594" spans="12:13" ht="12.75">
      <c r="L3594" s="46"/>
      <c r="M3594" s="46"/>
    </row>
    <row r="3595" spans="12:13" ht="12.75">
      <c r="L3595" s="46"/>
      <c r="M3595" s="46"/>
    </row>
    <row r="3596" spans="12:13" ht="12.75">
      <c r="L3596" s="46"/>
      <c r="M3596" s="46"/>
    </row>
    <row r="3597" spans="12:13" ht="12.75">
      <c r="L3597" s="46"/>
      <c r="M3597" s="46"/>
    </row>
    <row r="3598" spans="12:13" ht="12.75">
      <c r="L3598" s="46"/>
      <c r="M3598" s="46"/>
    </row>
    <row r="3599" spans="12:13" ht="12.75">
      <c r="L3599" s="46"/>
      <c r="M3599" s="46"/>
    </row>
    <row r="3600" spans="12:13" ht="12.75">
      <c r="L3600" s="46"/>
      <c r="M3600" s="46"/>
    </row>
    <row r="3601" spans="12:13" ht="12.75">
      <c r="L3601" s="46"/>
      <c r="M3601" s="46"/>
    </row>
    <row r="3602" spans="12:13" ht="12.75">
      <c r="L3602" s="46"/>
      <c r="M3602" s="46"/>
    </row>
    <row r="3603" spans="12:13" ht="12.75">
      <c r="L3603" s="46"/>
      <c r="M3603" s="46"/>
    </row>
    <row r="3604" spans="12:13" ht="12.75">
      <c r="L3604" s="46"/>
      <c r="M3604" s="46"/>
    </row>
    <row r="3605" spans="12:13" ht="12.75">
      <c r="L3605" s="46"/>
      <c r="M3605" s="46"/>
    </row>
    <row r="3606" spans="12:13" ht="12.75">
      <c r="L3606" s="46"/>
      <c r="M3606" s="46"/>
    </row>
    <row r="3607" spans="12:13" ht="12.75">
      <c r="L3607" s="46"/>
      <c r="M3607" s="46"/>
    </row>
    <row r="3608" spans="12:13" ht="12.75">
      <c r="L3608" s="46"/>
      <c r="M3608" s="46"/>
    </row>
    <row r="3609" spans="12:13" ht="12.75">
      <c r="L3609" s="46"/>
      <c r="M3609" s="46"/>
    </row>
    <row r="3610" spans="12:13" ht="12.75">
      <c r="L3610" s="46"/>
      <c r="M3610" s="46"/>
    </row>
    <row r="3611" spans="12:13" ht="12.75">
      <c r="L3611" s="46"/>
      <c r="M3611" s="46"/>
    </row>
    <row r="3612" spans="12:13" ht="12.75">
      <c r="L3612" s="46"/>
      <c r="M3612" s="46"/>
    </row>
    <row r="3613" spans="12:13" ht="12.75">
      <c r="L3613" s="46"/>
      <c r="M3613" s="46"/>
    </row>
    <row r="3614" spans="12:13" ht="12.75">
      <c r="L3614" s="46"/>
      <c r="M3614" s="46"/>
    </row>
    <row r="3615" spans="12:13" ht="12.75">
      <c r="L3615" s="46"/>
      <c r="M3615" s="46"/>
    </row>
    <row r="3616" spans="12:13" ht="12.75">
      <c r="L3616" s="46"/>
      <c r="M3616" s="46"/>
    </row>
    <row r="3617" spans="12:13" ht="12.75">
      <c r="L3617" s="46"/>
      <c r="M3617" s="46"/>
    </row>
    <row r="3618" spans="12:13" ht="12.75">
      <c r="L3618" s="46"/>
      <c r="M3618" s="46"/>
    </row>
    <row r="3619" spans="12:13" ht="12.75">
      <c r="L3619" s="46"/>
      <c r="M3619" s="46"/>
    </row>
    <row r="3620" spans="12:13" ht="12.75">
      <c r="L3620" s="46"/>
      <c r="M3620" s="46"/>
    </row>
    <row r="3621" spans="12:13" ht="12.75">
      <c r="L3621" s="46"/>
      <c r="M3621" s="46"/>
    </row>
    <row r="3622" spans="12:13" ht="12.75">
      <c r="L3622" s="46"/>
      <c r="M3622" s="46"/>
    </row>
    <row r="3623" spans="12:13" ht="12.75">
      <c r="L3623" s="46"/>
      <c r="M3623" s="46"/>
    </row>
    <row r="3624" spans="12:13" ht="12.75">
      <c r="L3624" s="46"/>
      <c r="M3624" s="46"/>
    </row>
    <row r="3625" spans="12:13" ht="12.75">
      <c r="L3625" s="46"/>
      <c r="M3625" s="46"/>
    </row>
    <row r="3626" spans="12:13" ht="12.75">
      <c r="L3626" s="46"/>
      <c r="M3626" s="46"/>
    </row>
    <row r="3627" spans="12:13" ht="12.75">
      <c r="L3627" s="46"/>
      <c r="M3627" s="46"/>
    </row>
    <row r="3628" spans="12:13" ht="12.75">
      <c r="L3628" s="46"/>
      <c r="M3628" s="46"/>
    </row>
    <row r="3629" spans="12:13" ht="12.75">
      <c r="L3629" s="46"/>
      <c r="M3629" s="46"/>
    </row>
    <row r="3630" spans="12:13" ht="12.75">
      <c r="L3630" s="46"/>
      <c r="M3630" s="46"/>
    </row>
    <row r="3631" spans="12:13" ht="12.75">
      <c r="L3631" s="46"/>
      <c r="M3631" s="46"/>
    </row>
    <row r="3632" spans="12:13" ht="12.75">
      <c r="L3632" s="46"/>
      <c r="M3632" s="46"/>
    </row>
    <row r="3633" spans="12:13" ht="12.75">
      <c r="L3633" s="46"/>
      <c r="M3633" s="46"/>
    </row>
    <row r="3634" spans="12:13" ht="12.75">
      <c r="L3634" s="46"/>
      <c r="M3634" s="46"/>
    </row>
    <row r="3635" spans="12:13" ht="12.75">
      <c r="L3635" s="46"/>
      <c r="M3635" s="46"/>
    </row>
    <row r="3636" spans="12:13" ht="12.75">
      <c r="L3636" s="46"/>
      <c r="M3636" s="46"/>
    </row>
    <row r="3637" spans="12:13" ht="12.75">
      <c r="L3637" s="46"/>
      <c r="M3637" s="46"/>
    </row>
    <row r="3638" spans="12:13" ht="12.75">
      <c r="L3638" s="46"/>
      <c r="M3638" s="46"/>
    </row>
    <row r="3639" spans="12:13" ht="12.75">
      <c r="L3639" s="46"/>
      <c r="M3639" s="46"/>
    </row>
    <row r="3640" spans="12:13" ht="12.75">
      <c r="L3640" s="46"/>
      <c r="M3640" s="46"/>
    </row>
    <row r="3641" spans="12:13" ht="12.75">
      <c r="L3641" s="46"/>
      <c r="M3641" s="46"/>
    </row>
    <row r="3642" spans="12:13" ht="12.75">
      <c r="L3642" s="46"/>
      <c r="M3642" s="46"/>
    </row>
    <row r="3643" spans="12:13" ht="12.75">
      <c r="L3643" s="46"/>
      <c r="M3643" s="46"/>
    </row>
    <row r="3644" spans="12:13" ht="12.75">
      <c r="L3644" s="46"/>
      <c r="M3644" s="46"/>
    </row>
    <row r="3645" spans="12:13" ht="12.75">
      <c r="L3645" s="46"/>
      <c r="M3645" s="46"/>
    </row>
    <row r="3646" spans="12:13" ht="12.75">
      <c r="L3646" s="46"/>
      <c r="M3646" s="46"/>
    </row>
    <row r="3647" spans="12:13" ht="12.75">
      <c r="L3647" s="46"/>
      <c r="M3647" s="46"/>
    </row>
    <row r="3648" spans="12:13" ht="12.75">
      <c r="L3648" s="46"/>
      <c r="M3648" s="46"/>
    </row>
    <row r="3649" spans="12:13" ht="12.75">
      <c r="L3649" s="46"/>
      <c r="M3649" s="46"/>
    </row>
    <row r="3650" spans="12:13" ht="12.75">
      <c r="L3650" s="46"/>
      <c r="M3650" s="46"/>
    </row>
    <row r="3651" spans="12:13" ht="12.75">
      <c r="L3651" s="46"/>
      <c r="M3651" s="46"/>
    </row>
    <row r="3652" spans="12:13" ht="12.75">
      <c r="L3652" s="46"/>
      <c r="M3652" s="46"/>
    </row>
    <row r="3653" spans="12:13" ht="12.75">
      <c r="L3653" s="46"/>
      <c r="M3653" s="46"/>
    </row>
    <row r="3654" spans="12:13" ht="12.75">
      <c r="L3654" s="46"/>
      <c r="M3654" s="46"/>
    </row>
    <row r="3655" spans="12:13" ht="12.75">
      <c r="L3655" s="46"/>
      <c r="M3655" s="46"/>
    </row>
    <row r="3656" spans="12:13" ht="12.75">
      <c r="L3656" s="46"/>
      <c r="M3656" s="46"/>
    </row>
    <row r="3657" spans="12:13" ht="12.75">
      <c r="L3657" s="46"/>
      <c r="M3657" s="46"/>
    </row>
    <row r="3658" spans="12:13" ht="12.75">
      <c r="L3658" s="46"/>
      <c r="M3658" s="46"/>
    </row>
    <row r="3659" spans="12:13" ht="12.75">
      <c r="L3659" s="46"/>
      <c r="M3659" s="46"/>
    </row>
    <row r="3660" spans="12:13" ht="12.75">
      <c r="L3660" s="46"/>
      <c r="M3660" s="46"/>
    </row>
    <row r="3661" spans="12:13" ht="12.75">
      <c r="L3661" s="46"/>
      <c r="M3661" s="46"/>
    </row>
    <row r="3662" spans="12:13" ht="12.75">
      <c r="L3662" s="46"/>
      <c r="M3662" s="46"/>
    </row>
    <row r="3663" spans="12:13" ht="12.75">
      <c r="L3663" s="46"/>
      <c r="M3663" s="46"/>
    </row>
    <row r="3664" spans="12:13" ht="12.75">
      <c r="L3664" s="46"/>
      <c r="M3664" s="46"/>
    </row>
    <row r="3665" spans="12:13" ht="12.75">
      <c r="L3665" s="46"/>
      <c r="M3665" s="46"/>
    </row>
    <row r="3666" spans="12:13" ht="12.75">
      <c r="L3666" s="46"/>
      <c r="M3666" s="46"/>
    </row>
    <row r="3667" spans="12:13" ht="12.75">
      <c r="L3667" s="46"/>
      <c r="M3667" s="46"/>
    </row>
    <row r="3668" spans="12:13" ht="12.75">
      <c r="L3668" s="46"/>
      <c r="M3668" s="46"/>
    </row>
    <row r="3669" spans="12:13" ht="12.75">
      <c r="L3669" s="46"/>
      <c r="M3669" s="46"/>
    </row>
    <row r="3670" spans="12:13" ht="12.75">
      <c r="L3670" s="46"/>
      <c r="M3670" s="46"/>
    </row>
    <row r="3671" spans="12:13" ht="12.75">
      <c r="L3671" s="46"/>
      <c r="M3671" s="46"/>
    </row>
    <row r="3672" spans="12:13" ht="12.75">
      <c r="L3672" s="46"/>
      <c r="M3672" s="46"/>
    </row>
    <row r="3673" spans="12:13" ht="12.75">
      <c r="L3673" s="46"/>
      <c r="M3673" s="46"/>
    </row>
    <row r="3674" spans="12:13" ht="12.75">
      <c r="L3674" s="46"/>
      <c r="M3674" s="46"/>
    </row>
    <row r="3675" spans="12:13" ht="12.75">
      <c r="L3675" s="46"/>
      <c r="M3675" s="46"/>
    </row>
    <row r="3676" spans="12:13" ht="12.75">
      <c r="L3676" s="46"/>
      <c r="M3676" s="46"/>
    </row>
    <row r="3677" spans="12:13" ht="12.75">
      <c r="L3677" s="46"/>
      <c r="M3677" s="46"/>
    </row>
    <row r="3678" spans="12:13" ht="12.75">
      <c r="L3678" s="46"/>
      <c r="M3678" s="46"/>
    </row>
    <row r="3679" spans="12:13" ht="12.75">
      <c r="L3679" s="46"/>
      <c r="M3679" s="46"/>
    </row>
    <row r="3680" spans="12:13" ht="12.75">
      <c r="L3680" s="46"/>
      <c r="M3680" s="46"/>
    </row>
    <row r="3681" spans="12:13" ht="12.75">
      <c r="L3681" s="46"/>
      <c r="M3681" s="46"/>
    </row>
    <row r="3682" spans="12:13" ht="12.75">
      <c r="L3682" s="46"/>
      <c r="M3682" s="46"/>
    </row>
    <row r="3683" spans="12:13" ht="12.75">
      <c r="L3683" s="46"/>
      <c r="M3683" s="46"/>
    </row>
    <row r="3684" spans="12:13" ht="12.75">
      <c r="L3684" s="46"/>
      <c r="M3684" s="46"/>
    </row>
    <row r="3685" spans="12:13" ht="12.75">
      <c r="L3685" s="46"/>
      <c r="M3685" s="46"/>
    </row>
    <row r="3686" spans="12:13" ht="12.75">
      <c r="L3686" s="46"/>
      <c r="M3686" s="46"/>
    </row>
    <row r="3687" spans="12:13" ht="12.75">
      <c r="L3687" s="46"/>
      <c r="M3687" s="46"/>
    </row>
    <row r="3688" spans="12:13" ht="12.75">
      <c r="L3688" s="46"/>
      <c r="M3688" s="46"/>
    </row>
    <row r="3689" spans="12:13" ht="12.75">
      <c r="L3689" s="46"/>
      <c r="M3689" s="46"/>
    </row>
    <row r="3690" spans="12:13" ht="12.75">
      <c r="L3690" s="46"/>
      <c r="M3690" s="46"/>
    </row>
    <row r="3691" spans="12:13" ht="12.75">
      <c r="L3691" s="46"/>
      <c r="M3691" s="46"/>
    </row>
    <row r="3692" spans="12:13" ht="12.75">
      <c r="L3692" s="46"/>
      <c r="M3692" s="46"/>
    </row>
    <row r="3693" spans="12:13" ht="12.75">
      <c r="L3693" s="46"/>
      <c r="M3693" s="46"/>
    </row>
    <row r="3694" spans="12:13" ht="12.75">
      <c r="L3694" s="46"/>
      <c r="M3694" s="46"/>
    </row>
    <row r="3695" spans="12:13" ht="12.75">
      <c r="L3695" s="46"/>
      <c r="M3695" s="46"/>
    </row>
    <row r="3696" spans="12:13" ht="12.75">
      <c r="L3696" s="46"/>
      <c r="M3696" s="46"/>
    </row>
    <row r="3697" spans="12:13" ht="12.75">
      <c r="L3697" s="46"/>
      <c r="M3697" s="46"/>
    </row>
    <row r="3698" spans="12:13" ht="12.75">
      <c r="L3698" s="46"/>
      <c r="M3698" s="46"/>
    </row>
    <row r="3699" spans="12:13" ht="12.75">
      <c r="L3699" s="46"/>
      <c r="M3699" s="46"/>
    </row>
    <row r="3700" spans="12:13" ht="12.75">
      <c r="L3700" s="46"/>
      <c r="M3700" s="46"/>
    </row>
    <row r="3701" spans="12:13" ht="12.75">
      <c r="L3701" s="46"/>
      <c r="M3701" s="46"/>
    </row>
    <row r="3702" spans="12:13" ht="12.75">
      <c r="L3702" s="46"/>
      <c r="M3702" s="46"/>
    </row>
    <row r="3703" spans="12:13" ht="12.75">
      <c r="L3703" s="46"/>
      <c r="M3703" s="46"/>
    </row>
    <row r="3704" spans="12:13" ht="12.75">
      <c r="L3704" s="46"/>
      <c r="M3704" s="46"/>
    </row>
    <row r="3705" spans="12:13" ht="12.75">
      <c r="L3705" s="46"/>
      <c r="M3705" s="46"/>
    </row>
    <row r="3706" spans="12:13" ht="12.75">
      <c r="L3706" s="46"/>
      <c r="M3706" s="46"/>
    </row>
    <row r="3707" spans="12:13" ht="12.75">
      <c r="L3707" s="46"/>
      <c r="M3707" s="46"/>
    </row>
    <row r="3708" spans="12:13" ht="12.75">
      <c r="L3708" s="46"/>
      <c r="M3708" s="46"/>
    </row>
    <row r="3709" spans="12:13" ht="12.75">
      <c r="L3709" s="46"/>
      <c r="M3709" s="46"/>
    </row>
    <row r="3710" spans="12:13" ht="12.75">
      <c r="L3710" s="46"/>
      <c r="M3710" s="46"/>
    </row>
    <row r="3711" spans="12:13" ht="12.75">
      <c r="L3711" s="46"/>
      <c r="M3711" s="46"/>
    </row>
    <row r="3712" spans="12:13" ht="12.75">
      <c r="L3712" s="46"/>
      <c r="M3712" s="46"/>
    </row>
    <row r="3713" spans="12:13" ht="12.75">
      <c r="L3713" s="46"/>
      <c r="M3713" s="46"/>
    </row>
    <row r="3714" spans="12:13" ht="12.75">
      <c r="L3714" s="46"/>
      <c r="M3714" s="46"/>
    </row>
    <row r="3715" spans="12:13" ht="12.75">
      <c r="L3715" s="46"/>
      <c r="M3715" s="46"/>
    </row>
    <row r="3716" spans="12:13" ht="12.75">
      <c r="L3716" s="46"/>
      <c r="M3716" s="46"/>
    </row>
    <row r="3717" spans="12:13" ht="12.75">
      <c r="L3717" s="46"/>
      <c r="M3717" s="46"/>
    </row>
    <row r="3718" spans="12:13" ht="12.75">
      <c r="L3718" s="46"/>
      <c r="M3718" s="46"/>
    </row>
    <row r="3719" spans="12:13" ht="12.75">
      <c r="L3719" s="46"/>
      <c r="M3719" s="46"/>
    </row>
    <row r="3720" spans="12:13" ht="12.75">
      <c r="L3720" s="46"/>
      <c r="M3720" s="46"/>
    </row>
    <row r="3721" spans="12:13" ht="12.75">
      <c r="L3721" s="46"/>
      <c r="M3721" s="46"/>
    </row>
    <row r="3722" spans="12:13" ht="12.75">
      <c r="L3722" s="46"/>
      <c r="M3722" s="46"/>
    </row>
    <row r="3723" spans="12:13" ht="12.75">
      <c r="L3723" s="46"/>
      <c r="M3723" s="46"/>
    </row>
    <row r="3724" spans="12:13" ht="12.75">
      <c r="L3724" s="46"/>
      <c r="M3724" s="46"/>
    </row>
    <row r="3725" spans="12:13" ht="12.75">
      <c r="L3725" s="46"/>
      <c r="M3725" s="46"/>
    </row>
    <row r="3726" spans="12:13" ht="12.75">
      <c r="L3726" s="46"/>
      <c r="M3726" s="46"/>
    </row>
    <row r="3727" spans="12:13" ht="12.75">
      <c r="L3727" s="46"/>
      <c r="M3727" s="46"/>
    </row>
    <row r="3728" spans="12:13" ht="12.75">
      <c r="L3728" s="46"/>
      <c r="M3728" s="46"/>
    </row>
    <row r="3729" spans="12:13" ht="12.75">
      <c r="L3729" s="46"/>
      <c r="M3729" s="46"/>
    </row>
    <row r="3730" spans="12:13" ht="12.75">
      <c r="L3730" s="46"/>
      <c r="M3730" s="46"/>
    </row>
    <row r="3731" spans="12:13" ht="12.75">
      <c r="L3731" s="46"/>
      <c r="M3731" s="46"/>
    </row>
    <row r="3732" spans="12:13" ht="12.75">
      <c r="L3732" s="46"/>
      <c r="M3732" s="46"/>
    </row>
    <row r="3733" spans="12:13" ht="12.75">
      <c r="L3733" s="46"/>
      <c r="M3733" s="46"/>
    </row>
    <row r="3734" spans="12:13" ht="12.75">
      <c r="L3734" s="46"/>
      <c r="M3734" s="46"/>
    </row>
    <row r="3735" spans="12:13" ht="12.75">
      <c r="L3735" s="46"/>
      <c r="M3735" s="46"/>
    </row>
    <row r="3736" spans="12:13" ht="12.75">
      <c r="L3736" s="46"/>
      <c r="M3736" s="46"/>
    </row>
    <row r="3737" spans="12:13" ht="12.75">
      <c r="L3737" s="46"/>
      <c r="M3737" s="46"/>
    </row>
    <row r="3738" spans="12:13" ht="12.75">
      <c r="L3738" s="46"/>
      <c r="M3738" s="46"/>
    </row>
    <row r="3739" spans="12:13" ht="12.75">
      <c r="L3739" s="46"/>
      <c r="M3739" s="46"/>
    </row>
    <row r="3740" spans="12:13" ht="12.75">
      <c r="L3740" s="46"/>
      <c r="M3740" s="46"/>
    </row>
    <row r="3741" spans="12:13" ht="12.75">
      <c r="L3741" s="46"/>
      <c r="M3741" s="46"/>
    </row>
    <row r="3742" spans="12:13" ht="12.75">
      <c r="L3742" s="46"/>
      <c r="M3742" s="46"/>
    </row>
    <row r="3743" spans="12:13" ht="12.75">
      <c r="L3743" s="46"/>
      <c r="M3743" s="46"/>
    </row>
    <row r="3744" spans="12:13" ht="12.75">
      <c r="L3744" s="46"/>
      <c r="M3744" s="46"/>
    </row>
    <row r="3745" spans="12:13" ht="12.75">
      <c r="L3745" s="46"/>
      <c r="M3745" s="46"/>
    </row>
    <row r="3746" spans="12:13" ht="12.75">
      <c r="L3746" s="46"/>
      <c r="M3746" s="46"/>
    </row>
    <row r="3747" spans="12:13" ht="12.75">
      <c r="L3747" s="46"/>
      <c r="M3747" s="46"/>
    </row>
    <row r="3748" spans="12:13" ht="12.75">
      <c r="L3748" s="46"/>
      <c r="M3748" s="46"/>
    </row>
    <row r="3749" spans="12:13" ht="12.75">
      <c r="L3749" s="46"/>
      <c r="M3749" s="46"/>
    </row>
    <row r="3750" spans="12:13" ht="12.75">
      <c r="L3750" s="46"/>
      <c r="M3750" s="46"/>
    </row>
    <row r="3751" spans="12:13" ht="12.75">
      <c r="L3751" s="46"/>
      <c r="M3751" s="46"/>
    </row>
    <row r="3752" spans="12:13" ht="12.75">
      <c r="L3752" s="46"/>
      <c r="M3752" s="46"/>
    </row>
    <row r="3753" spans="12:13" ht="12.75">
      <c r="L3753" s="46"/>
      <c r="M3753" s="46"/>
    </row>
    <row r="3754" spans="12:13" ht="12.75">
      <c r="L3754" s="46"/>
      <c r="M3754" s="46"/>
    </row>
    <row r="3755" spans="12:13" ht="12.75">
      <c r="L3755" s="46"/>
      <c r="M3755" s="46"/>
    </row>
    <row r="3756" spans="12:13" ht="12.75">
      <c r="L3756" s="46"/>
      <c r="M3756" s="46"/>
    </row>
    <row r="3757" spans="12:13" ht="12.75">
      <c r="L3757" s="46"/>
      <c r="M3757" s="46"/>
    </row>
    <row r="3758" spans="12:13" ht="12.75">
      <c r="L3758" s="46"/>
      <c r="M3758" s="46"/>
    </row>
    <row r="3759" spans="12:13" ht="12.75">
      <c r="L3759" s="46"/>
      <c r="M3759" s="46"/>
    </row>
    <row r="3760" spans="12:13" ht="12.75">
      <c r="L3760" s="46"/>
      <c r="M3760" s="46"/>
    </row>
    <row r="3761" spans="12:13" ht="12.75">
      <c r="L3761" s="46"/>
      <c r="M3761" s="46"/>
    </row>
    <row r="3762" spans="12:13" ht="12.75">
      <c r="L3762" s="46"/>
      <c r="M3762" s="46"/>
    </row>
    <row r="3763" spans="12:13" ht="12.75">
      <c r="L3763" s="46"/>
      <c r="M3763" s="46"/>
    </row>
    <row r="3764" spans="12:13" ht="12.75">
      <c r="L3764" s="46"/>
      <c r="M3764" s="46"/>
    </row>
    <row r="3765" spans="12:13" ht="12.75">
      <c r="L3765" s="46"/>
      <c r="M3765" s="46"/>
    </row>
    <row r="3766" spans="12:13" ht="12.75">
      <c r="L3766" s="46"/>
      <c r="M3766" s="46"/>
    </row>
    <row r="3767" spans="12:13" ht="12.75">
      <c r="L3767" s="46"/>
      <c r="M3767" s="46"/>
    </row>
    <row r="3768" spans="12:13" ht="12.75">
      <c r="L3768" s="46"/>
      <c r="M3768" s="46"/>
    </row>
    <row r="3769" spans="12:13" ht="12.75">
      <c r="L3769" s="46"/>
      <c r="M3769" s="46"/>
    </row>
    <row r="3770" spans="12:13" ht="12.75">
      <c r="L3770" s="46"/>
      <c r="M3770" s="46"/>
    </row>
    <row r="3771" spans="12:13" ht="12.75">
      <c r="L3771" s="46"/>
      <c r="M3771" s="46"/>
    </row>
    <row r="3772" spans="12:13" ht="12.75">
      <c r="L3772" s="46"/>
      <c r="M3772" s="46"/>
    </row>
    <row r="3773" spans="12:13" ht="12.75">
      <c r="L3773" s="46"/>
      <c r="M3773" s="46"/>
    </row>
    <row r="3774" spans="12:13" ht="12.75">
      <c r="L3774" s="46"/>
      <c r="M3774" s="46"/>
    </row>
    <row r="3775" spans="12:13" ht="12.75">
      <c r="L3775" s="46"/>
      <c r="M3775" s="46"/>
    </row>
    <row r="3776" spans="12:13" ht="12.75">
      <c r="L3776" s="46"/>
      <c r="M3776" s="46"/>
    </row>
    <row r="3777" spans="12:13" ht="12.75">
      <c r="L3777" s="46"/>
      <c r="M3777" s="46"/>
    </row>
    <row r="3778" spans="12:13" ht="12.75">
      <c r="L3778" s="46"/>
      <c r="M3778" s="46"/>
    </row>
    <row r="3779" spans="12:13" ht="12.75">
      <c r="L3779" s="46"/>
      <c r="M3779" s="46"/>
    </row>
    <row r="3780" spans="12:13" ht="12.75">
      <c r="L3780" s="46"/>
      <c r="M3780" s="46"/>
    </row>
    <row r="3781" spans="12:13" ht="12.75">
      <c r="L3781" s="46"/>
      <c r="M3781" s="46"/>
    </row>
    <row r="3782" spans="12:13" ht="12.75">
      <c r="L3782" s="46"/>
      <c r="M3782" s="46"/>
    </row>
    <row r="3783" spans="12:13" ht="12.75">
      <c r="L3783" s="46"/>
      <c r="M3783" s="46"/>
    </row>
    <row r="3784" spans="12:13" ht="12.75">
      <c r="L3784" s="46"/>
      <c r="M3784" s="46"/>
    </row>
    <row r="3785" spans="12:13" ht="12.75">
      <c r="L3785" s="46"/>
      <c r="M3785" s="46"/>
    </row>
    <row r="3786" spans="12:13" ht="12.75">
      <c r="L3786" s="46"/>
      <c r="M3786" s="46"/>
    </row>
    <row r="3787" spans="12:13" ht="12.75">
      <c r="L3787" s="46"/>
      <c r="M3787" s="46"/>
    </row>
    <row r="3788" spans="12:13" ht="12.75">
      <c r="L3788" s="46"/>
      <c r="M3788" s="46"/>
    </row>
    <row r="3789" spans="12:13" ht="12.75">
      <c r="L3789" s="46"/>
      <c r="M3789" s="46"/>
    </row>
    <row r="3790" spans="12:13" ht="12.75">
      <c r="L3790" s="46"/>
      <c r="M3790" s="46"/>
    </row>
    <row r="3791" spans="12:13" ht="12.75">
      <c r="L3791" s="46"/>
      <c r="M3791" s="46"/>
    </row>
    <row r="3792" spans="12:13" ht="12.75">
      <c r="L3792" s="46"/>
      <c r="M3792" s="46"/>
    </row>
    <row r="3793" spans="12:13" ht="12.75">
      <c r="L3793" s="46"/>
      <c r="M3793" s="46"/>
    </row>
    <row r="3794" spans="12:13" ht="12.75">
      <c r="L3794" s="46"/>
      <c r="M3794" s="46"/>
    </row>
    <row r="3795" spans="12:13" ht="12.75">
      <c r="L3795" s="46"/>
      <c r="M3795" s="46"/>
    </row>
    <row r="3796" spans="12:13" ht="12.75">
      <c r="L3796" s="46"/>
      <c r="M3796" s="46"/>
    </row>
    <row r="3797" spans="12:13" ht="12.75">
      <c r="L3797" s="46"/>
      <c r="M3797" s="46"/>
    </row>
    <row r="3798" spans="12:13" ht="12.75">
      <c r="L3798" s="46"/>
      <c r="M3798" s="46"/>
    </row>
    <row r="3799" spans="12:13" ht="12.75">
      <c r="L3799" s="46"/>
      <c r="M3799" s="46"/>
    </row>
    <row r="3800" spans="12:13" ht="12.75">
      <c r="L3800" s="46"/>
      <c r="M3800" s="46"/>
    </row>
    <row r="3801" spans="12:13" ht="12.75">
      <c r="L3801" s="46"/>
      <c r="M3801" s="46"/>
    </row>
    <row r="3802" spans="12:13" ht="12.75">
      <c r="L3802" s="46"/>
      <c r="M3802" s="46"/>
    </row>
    <row r="3803" spans="12:13" ht="12.75">
      <c r="L3803" s="46"/>
      <c r="M3803" s="46"/>
    </row>
    <row r="3804" spans="12:13" ht="12.75">
      <c r="L3804" s="46"/>
      <c r="M3804" s="46"/>
    </row>
    <row r="3805" spans="12:13" ht="12.75">
      <c r="L3805" s="46"/>
      <c r="M3805" s="46"/>
    </row>
    <row r="3806" spans="12:13" ht="12.75">
      <c r="L3806" s="46"/>
      <c r="M3806" s="46"/>
    </row>
    <row r="3807" spans="12:13" ht="12.75">
      <c r="L3807" s="46"/>
      <c r="M3807" s="46"/>
    </row>
    <row r="3808" spans="12:13" ht="12.75">
      <c r="L3808" s="46"/>
      <c r="M3808" s="46"/>
    </row>
    <row r="3809" spans="12:13" ht="12.75">
      <c r="L3809" s="46"/>
      <c r="M3809" s="46"/>
    </row>
    <row r="3810" spans="12:13" ht="12.75">
      <c r="L3810" s="46"/>
      <c r="M3810" s="46"/>
    </row>
    <row r="3811" spans="12:13" ht="12.75">
      <c r="L3811" s="46"/>
      <c r="M3811" s="46"/>
    </row>
    <row r="3812" spans="12:13" ht="12.75">
      <c r="L3812" s="46"/>
      <c r="M3812" s="46"/>
    </row>
    <row r="3813" spans="12:13" ht="12.75">
      <c r="L3813" s="46"/>
      <c r="M3813" s="46"/>
    </row>
    <row r="3814" spans="12:13" ht="12.75">
      <c r="L3814" s="46"/>
      <c r="M3814" s="46"/>
    </row>
    <row r="3815" spans="12:13" ht="12.75">
      <c r="L3815" s="46"/>
      <c r="M3815" s="46"/>
    </row>
    <row r="3816" spans="12:13" ht="12.75">
      <c r="L3816" s="46"/>
      <c r="M3816" s="46"/>
    </row>
    <row r="3817" spans="12:13" ht="12.75">
      <c r="L3817" s="46"/>
      <c r="M3817" s="46"/>
    </row>
    <row r="3818" spans="12:13" ht="12.75">
      <c r="L3818" s="46"/>
      <c r="M3818" s="46"/>
    </row>
    <row r="3819" spans="12:13" ht="12.75">
      <c r="L3819" s="46"/>
      <c r="M3819" s="46"/>
    </row>
    <row r="3820" spans="12:13" ht="12.75">
      <c r="L3820" s="46"/>
      <c r="M3820" s="46"/>
    </row>
    <row r="3821" spans="12:13" ht="12.75">
      <c r="L3821" s="46"/>
      <c r="M3821" s="46"/>
    </row>
    <row r="3822" spans="12:13" ht="12.75">
      <c r="L3822" s="46"/>
      <c r="M3822" s="46"/>
    </row>
    <row r="3823" spans="12:13" ht="12.75">
      <c r="L3823" s="46"/>
      <c r="M3823" s="46"/>
    </row>
    <row r="3824" spans="12:13" ht="12.75">
      <c r="L3824" s="46"/>
      <c r="M3824" s="46"/>
    </row>
    <row r="3825" spans="12:13" ht="12.75">
      <c r="L3825" s="46"/>
      <c r="M3825" s="46"/>
    </row>
    <row r="3826" spans="12:13" ht="12.75">
      <c r="L3826" s="46"/>
      <c r="M3826" s="46"/>
    </row>
    <row r="3827" spans="12:13" ht="12.75">
      <c r="L3827" s="46"/>
      <c r="M3827" s="46"/>
    </row>
    <row r="3828" spans="12:13" ht="12.75">
      <c r="L3828" s="46"/>
      <c r="M3828" s="46"/>
    </row>
    <row r="3829" spans="12:13" ht="12.75">
      <c r="L3829" s="46"/>
      <c r="M3829" s="46"/>
    </row>
    <row r="3830" spans="12:13" ht="12.75">
      <c r="L3830" s="46"/>
      <c r="M3830" s="46"/>
    </row>
    <row r="3831" spans="12:13" ht="12.75">
      <c r="L3831" s="46"/>
      <c r="M3831" s="46"/>
    </row>
    <row r="3832" spans="12:13" ht="12.75">
      <c r="L3832" s="46"/>
      <c r="M3832" s="46"/>
    </row>
    <row r="3833" spans="12:13" ht="12.75">
      <c r="L3833" s="46"/>
      <c r="M3833" s="46"/>
    </row>
    <row r="3834" spans="12:13" ht="12.75">
      <c r="L3834" s="46"/>
      <c r="M3834" s="46"/>
    </row>
    <row r="3835" spans="12:13" ht="12.75">
      <c r="L3835" s="46"/>
      <c r="M3835" s="46"/>
    </row>
    <row r="3836" spans="12:13" ht="12.75">
      <c r="L3836" s="46"/>
      <c r="M3836" s="46"/>
    </row>
    <row r="3837" spans="12:13" ht="12.75">
      <c r="L3837" s="46"/>
      <c r="M3837" s="46"/>
    </row>
    <row r="3838" spans="12:13" ht="12.75">
      <c r="L3838" s="46"/>
      <c r="M3838" s="46"/>
    </row>
    <row r="3839" spans="12:13" ht="12.75">
      <c r="L3839" s="46"/>
      <c r="M3839" s="46"/>
    </row>
    <row r="3840" spans="12:13" ht="12.75">
      <c r="L3840" s="46"/>
      <c r="M3840" s="46"/>
    </row>
    <row r="3841" spans="12:13" ht="12.75">
      <c r="L3841" s="46"/>
      <c r="M3841" s="46"/>
    </row>
    <row r="3842" spans="12:13" ht="12.75">
      <c r="L3842" s="46"/>
      <c r="M3842" s="46"/>
    </row>
    <row r="3843" spans="12:13" ht="12.75">
      <c r="L3843" s="46"/>
      <c r="M3843" s="46"/>
    </row>
    <row r="3844" spans="12:13" ht="12.75">
      <c r="L3844" s="46"/>
      <c r="M3844" s="46"/>
    </row>
    <row r="3845" spans="12:13" ht="12.75">
      <c r="L3845" s="46"/>
      <c r="M3845" s="46"/>
    </row>
    <row r="3846" spans="12:13" ht="12.75">
      <c r="L3846" s="46"/>
      <c r="M3846" s="46"/>
    </row>
    <row r="3847" spans="12:13" ht="12.75">
      <c r="L3847" s="46"/>
      <c r="M3847" s="46"/>
    </row>
    <row r="3848" spans="12:13" ht="12.75">
      <c r="L3848" s="46"/>
      <c r="M3848" s="46"/>
    </row>
    <row r="3849" spans="12:13" ht="12.75">
      <c r="L3849" s="46"/>
      <c r="M3849" s="46"/>
    </row>
    <row r="3850" spans="12:13" ht="12.75">
      <c r="L3850" s="46"/>
      <c r="M3850" s="46"/>
    </row>
    <row r="3851" spans="12:13" ht="12.75">
      <c r="L3851" s="46"/>
      <c r="M3851" s="46"/>
    </row>
    <row r="3852" spans="12:13" ht="12.75">
      <c r="L3852" s="46"/>
      <c r="M3852" s="46"/>
    </row>
    <row r="3853" spans="12:13" ht="12.75">
      <c r="L3853" s="46"/>
      <c r="M3853" s="46"/>
    </row>
    <row r="3854" spans="12:13" ht="12.75">
      <c r="L3854" s="46"/>
      <c r="M3854" s="46"/>
    </row>
    <row r="3855" spans="12:13" ht="12.75">
      <c r="L3855" s="46"/>
      <c r="M3855" s="46"/>
    </row>
    <row r="3856" spans="12:13" ht="12.75">
      <c r="L3856" s="46"/>
      <c r="M3856" s="46"/>
    </row>
    <row r="3857" spans="12:13" ht="12.75">
      <c r="L3857" s="46"/>
      <c r="M3857" s="46"/>
    </row>
    <row r="3858" spans="12:13" ht="12.75">
      <c r="L3858" s="46"/>
      <c r="M3858" s="46"/>
    </row>
    <row r="3859" spans="12:13" ht="12.75">
      <c r="L3859" s="46"/>
      <c r="M3859" s="46"/>
    </row>
    <row r="3860" spans="12:13" ht="12.75">
      <c r="L3860" s="46"/>
      <c r="M3860" s="46"/>
    </row>
    <row r="3861" spans="12:13" ht="12.75">
      <c r="L3861" s="46"/>
      <c r="M3861" s="46"/>
    </row>
    <row r="3862" spans="12:13" ht="12.75">
      <c r="L3862" s="46"/>
      <c r="M3862" s="46"/>
    </row>
    <row r="3863" spans="12:13" ht="12.75">
      <c r="L3863" s="46"/>
      <c r="M3863" s="46"/>
    </row>
    <row r="3864" spans="12:13" ht="12.75">
      <c r="L3864" s="46"/>
      <c r="M3864" s="46"/>
    </row>
    <row r="3865" spans="12:13" ht="12.75">
      <c r="L3865" s="46"/>
      <c r="M3865" s="46"/>
    </row>
    <row r="3866" spans="12:13" ht="12.75">
      <c r="L3866" s="46"/>
      <c r="M3866" s="46"/>
    </row>
    <row r="3867" spans="12:13" ht="12.75">
      <c r="L3867" s="46"/>
      <c r="M3867" s="46"/>
    </row>
    <row r="3868" spans="12:13" ht="12.75">
      <c r="L3868" s="46"/>
      <c r="M3868" s="46"/>
    </row>
    <row r="3869" spans="12:13" ht="12.75">
      <c r="L3869" s="46"/>
      <c r="M3869" s="46"/>
    </row>
    <row r="3870" spans="12:13" ht="12.75">
      <c r="L3870" s="46"/>
      <c r="M3870" s="46"/>
    </row>
    <row r="3871" spans="12:13" ht="12.75">
      <c r="L3871" s="46"/>
      <c r="M3871" s="46"/>
    </row>
    <row r="3872" spans="12:13" ht="12.75">
      <c r="L3872" s="46"/>
      <c r="M3872" s="46"/>
    </row>
    <row r="3873" spans="12:13" ht="12.75">
      <c r="L3873" s="46"/>
      <c r="M3873" s="46"/>
    </row>
    <row r="3874" spans="12:13" ht="12.75">
      <c r="L3874" s="46"/>
      <c r="M3874" s="46"/>
    </row>
    <row r="3875" spans="12:13" ht="12.75">
      <c r="L3875" s="46"/>
      <c r="M3875" s="46"/>
    </row>
    <row r="3876" spans="12:13" ht="12.75">
      <c r="L3876" s="46"/>
      <c r="M3876" s="46"/>
    </row>
    <row r="3877" spans="12:13" ht="12.75">
      <c r="L3877" s="46"/>
      <c r="M3877" s="46"/>
    </row>
    <row r="3878" spans="12:13" ht="12.75">
      <c r="L3878" s="46"/>
      <c r="M3878" s="46"/>
    </row>
    <row r="3879" spans="12:13" ht="12.75">
      <c r="L3879" s="46"/>
      <c r="M3879" s="46"/>
    </row>
    <row r="3880" spans="12:13" ht="12.75">
      <c r="L3880" s="46"/>
      <c r="M3880" s="46"/>
    </row>
    <row r="3881" spans="12:13" ht="12.75">
      <c r="L3881" s="46"/>
      <c r="M3881" s="46"/>
    </row>
    <row r="3882" spans="12:13" ht="12.75">
      <c r="L3882" s="46"/>
      <c r="M3882" s="46"/>
    </row>
    <row r="3883" spans="12:13" ht="12.75">
      <c r="L3883" s="46"/>
      <c r="M3883" s="46"/>
    </row>
    <row r="3884" spans="12:13" ht="12.75">
      <c r="L3884" s="46"/>
      <c r="M3884" s="46"/>
    </row>
    <row r="3885" spans="12:13" ht="12.75">
      <c r="L3885" s="46"/>
      <c r="M3885" s="46"/>
    </row>
    <row r="3886" spans="12:13" ht="12.75">
      <c r="L3886" s="46"/>
      <c r="M3886" s="46"/>
    </row>
    <row r="3887" spans="12:13" ht="12.75">
      <c r="L3887" s="46"/>
      <c r="M3887" s="46"/>
    </row>
    <row r="3888" spans="12:13" ht="12.75">
      <c r="L3888" s="46"/>
      <c r="M3888" s="46"/>
    </row>
    <row r="3889" spans="12:13" ht="12.75">
      <c r="L3889" s="46"/>
      <c r="M3889" s="46"/>
    </row>
    <row r="3890" spans="12:13" ht="12.75">
      <c r="L3890" s="46"/>
      <c r="M3890" s="46"/>
    </row>
    <row r="3891" spans="12:13" ht="12.75">
      <c r="L3891" s="46"/>
      <c r="M3891" s="46"/>
    </row>
    <row r="3892" spans="12:13" ht="12.75">
      <c r="L3892" s="46"/>
      <c r="M3892" s="46"/>
    </row>
    <row r="3893" spans="12:13" ht="12.75">
      <c r="L3893" s="46"/>
      <c r="M3893" s="46"/>
    </row>
    <row r="3894" spans="12:13" ht="12.75">
      <c r="L3894" s="46"/>
      <c r="M3894" s="46"/>
    </row>
    <row r="3895" spans="12:13" ht="12.75">
      <c r="L3895" s="46"/>
      <c r="M3895" s="46"/>
    </row>
    <row r="3896" spans="12:13" ht="12.75">
      <c r="L3896" s="46"/>
      <c r="M3896" s="46"/>
    </row>
    <row r="3897" spans="12:13" ht="12.75">
      <c r="L3897" s="46"/>
      <c r="M3897" s="46"/>
    </row>
    <row r="3898" spans="12:13" ht="12.75">
      <c r="L3898" s="46"/>
      <c r="M3898" s="46"/>
    </row>
    <row r="3899" spans="12:13" ht="12.75">
      <c r="L3899" s="46"/>
      <c r="M3899" s="46"/>
    </row>
    <row r="3900" spans="12:13" ht="12.75">
      <c r="L3900" s="46"/>
      <c r="M3900" s="46"/>
    </row>
    <row r="3901" spans="12:13" ht="12.75">
      <c r="L3901" s="46"/>
      <c r="M3901" s="46"/>
    </row>
    <row r="3902" spans="12:13" ht="12.75">
      <c r="L3902" s="46"/>
      <c r="M3902" s="46"/>
    </row>
    <row r="3903" spans="12:13" ht="12.75">
      <c r="L3903" s="46"/>
      <c r="M3903" s="46"/>
    </row>
    <row r="3904" spans="12:13" ht="12.75">
      <c r="L3904" s="46"/>
      <c r="M3904" s="46"/>
    </row>
    <row r="3905" spans="12:13" ht="12.75">
      <c r="L3905" s="46"/>
      <c r="M3905" s="46"/>
    </row>
    <row r="3906" spans="12:13" ht="12.75">
      <c r="L3906" s="46"/>
      <c r="M3906" s="46"/>
    </row>
    <row r="3907" spans="12:13" ht="12.75">
      <c r="L3907" s="46"/>
      <c r="M3907" s="46"/>
    </row>
    <row r="3908" spans="12:13" ht="12.75">
      <c r="L3908" s="46"/>
      <c r="M3908" s="46"/>
    </row>
    <row r="3909" spans="12:13" ht="12.75">
      <c r="L3909" s="46"/>
      <c r="M3909" s="46"/>
    </row>
    <row r="3910" spans="12:13" ht="12.75">
      <c r="L3910" s="46"/>
      <c r="M3910" s="46"/>
    </row>
    <row r="3911" spans="12:13" ht="12.75">
      <c r="L3911" s="46"/>
      <c r="M3911" s="46"/>
    </row>
    <row r="3912" spans="12:13" ht="12.75">
      <c r="L3912" s="46"/>
      <c r="M3912" s="46"/>
    </row>
    <row r="3913" spans="12:13" ht="12.75">
      <c r="L3913" s="46"/>
      <c r="M3913" s="46"/>
    </row>
    <row r="3914" spans="12:13" ht="12.75">
      <c r="L3914" s="46"/>
      <c r="M3914" s="46"/>
    </row>
    <row r="3915" spans="12:13" ht="12.75">
      <c r="L3915" s="46"/>
      <c r="M3915" s="46"/>
    </row>
    <row r="3916" spans="12:13" ht="12.75">
      <c r="L3916" s="46"/>
      <c r="M3916" s="46"/>
    </row>
    <row r="3917" spans="12:13" ht="12.75">
      <c r="L3917" s="46"/>
      <c r="M3917" s="46"/>
    </row>
    <row r="3918" spans="12:13" ht="12.75">
      <c r="L3918" s="46"/>
      <c r="M3918" s="46"/>
    </row>
    <row r="3919" spans="12:13" ht="12.75">
      <c r="L3919" s="46"/>
      <c r="M3919" s="46"/>
    </row>
    <row r="3920" spans="12:13" ht="12.75">
      <c r="L3920" s="46"/>
      <c r="M3920" s="46"/>
    </row>
    <row r="3921" spans="12:13" ht="12.75">
      <c r="L3921" s="46"/>
      <c r="M3921" s="46"/>
    </row>
    <row r="3922" spans="12:13" ht="12.75">
      <c r="L3922" s="46"/>
      <c r="M3922" s="46"/>
    </row>
    <row r="3923" spans="12:13" ht="12.75">
      <c r="L3923" s="46"/>
      <c r="M3923" s="46"/>
    </row>
    <row r="3924" spans="12:13" ht="12.75">
      <c r="L3924" s="46"/>
      <c r="M3924" s="46"/>
    </row>
    <row r="3925" spans="12:13" ht="12.75">
      <c r="L3925" s="46"/>
      <c r="M3925" s="46"/>
    </row>
    <row r="3926" spans="12:13" ht="12.75">
      <c r="L3926" s="46"/>
      <c r="M3926" s="46"/>
    </row>
    <row r="3927" spans="12:13" ht="12.75">
      <c r="L3927" s="46"/>
      <c r="M3927" s="46"/>
    </row>
    <row r="3928" spans="12:13" ht="12.75">
      <c r="L3928" s="46"/>
      <c r="M3928" s="46"/>
    </row>
    <row r="3929" spans="12:13" ht="12.75">
      <c r="L3929" s="46"/>
      <c r="M3929" s="46"/>
    </row>
    <row r="3930" spans="12:13" ht="12.75">
      <c r="L3930" s="46"/>
      <c r="M3930" s="46"/>
    </row>
    <row r="3931" spans="12:13" ht="12.75">
      <c r="L3931" s="46"/>
      <c r="M3931" s="46"/>
    </row>
    <row r="3932" spans="12:13" ht="12.75">
      <c r="L3932" s="46"/>
      <c r="M3932" s="46"/>
    </row>
    <row r="3933" spans="12:13" ht="12.75">
      <c r="L3933" s="46"/>
      <c r="M3933" s="46"/>
    </row>
    <row r="3934" spans="12:13" ht="12.75">
      <c r="L3934" s="46"/>
      <c r="M3934" s="46"/>
    </row>
    <row r="3935" spans="12:13" ht="12.75">
      <c r="L3935" s="46"/>
      <c r="M3935" s="46"/>
    </row>
    <row r="3936" spans="12:13" ht="12.75">
      <c r="L3936" s="46"/>
      <c r="M3936" s="46"/>
    </row>
    <row r="3937" spans="12:13" ht="12.75">
      <c r="L3937" s="46"/>
      <c r="M3937" s="46"/>
    </row>
    <row r="3938" spans="12:13" ht="12.75">
      <c r="L3938" s="46"/>
      <c r="M3938" s="46"/>
    </row>
    <row r="3939" spans="12:13" ht="12.75">
      <c r="L3939" s="46"/>
      <c r="M3939" s="46"/>
    </row>
    <row r="3940" spans="12:13" ht="12.75">
      <c r="L3940" s="46"/>
      <c r="M3940" s="46"/>
    </row>
    <row r="3941" spans="12:13" ht="12.75">
      <c r="L3941" s="46"/>
      <c r="M3941" s="46"/>
    </row>
    <row r="3942" spans="12:13" ht="12.75">
      <c r="L3942" s="46"/>
      <c r="M3942" s="46"/>
    </row>
    <row r="3943" spans="12:13" ht="12.75">
      <c r="L3943" s="46"/>
      <c r="M3943" s="46"/>
    </row>
    <row r="3944" spans="12:13" ht="12.75">
      <c r="L3944" s="46"/>
      <c r="M3944" s="46"/>
    </row>
    <row r="3945" spans="12:13" ht="12.75">
      <c r="L3945" s="46"/>
      <c r="M3945" s="46"/>
    </row>
    <row r="3946" spans="12:13" ht="12.75">
      <c r="L3946" s="46"/>
      <c r="M3946" s="46"/>
    </row>
    <row r="3947" spans="12:13" ht="12.75">
      <c r="L3947" s="46"/>
      <c r="M3947" s="46"/>
    </row>
    <row r="3948" spans="12:13" ht="12.75">
      <c r="L3948" s="46"/>
      <c r="M3948" s="46"/>
    </row>
    <row r="3949" spans="12:13" ht="12.75">
      <c r="L3949" s="46"/>
      <c r="M3949" s="46"/>
    </row>
    <row r="3950" spans="12:13" ht="12.75">
      <c r="L3950" s="46"/>
      <c r="M3950" s="46"/>
    </row>
    <row r="3951" spans="12:13" ht="12.75">
      <c r="L3951" s="46"/>
      <c r="M3951" s="46"/>
    </row>
    <row r="3952" spans="12:13" ht="12.75">
      <c r="L3952" s="46"/>
      <c r="M3952" s="46"/>
    </row>
    <row r="3953" spans="12:13" ht="12.75">
      <c r="L3953" s="46"/>
      <c r="M3953" s="46"/>
    </row>
    <row r="3954" spans="12:13" ht="12.75">
      <c r="L3954" s="46"/>
      <c r="M3954" s="46"/>
    </row>
    <row r="3955" spans="12:13" ht="12.75">
      <c r="L3955" s="46"/>
      <c r="M3955" s="46"/>
    </row>
    <row r="3956" spans="12:13" ht="12.75">
      <c r="L3956" s="46"/>
      <c r="M3956" s="46"/>
    </row>
    <row r="3957" spans="12:13" ht="12.75">
      <c r="L3957" s="46"/>
      <c r="M3957" s="46"/>
    </row>
    <row r="3958" spans="12:13" ht="12.75">
      <c r="L3958" s="46"/>
      <c r="M3958" s="46"/>
    </row>
    <row r="3959" spans="12:13" ht="12.75">
      <c r="L3959" s="46"/>
      <c r="M3959" s="46"/>
    </row>
    <row r="3960" spans="12:13" ht="12.75">
      <c r="L3960" s="46"/>
      <c r="M3960" s="46"/>
    </row>
    <row r="3961" spans="12:13" ht="12.75">
      <c r="L3961" s="46"/>
      <c r="M3961" s="46"/>
    </row>
    <row r="3962" spans="12:13" ht="12.75">
      <c r="L3962" s="46"/>
      <c r="M3962" s="46"/>
    </row>
    <row r="3963" spans="12:13" ht="12.75">
      <c r="L3963" s="46"/>
      <c r="M3963" s="46"/>
    </row>
    <row r="3964" spans="12:13" ht="12.75">
      <c r="L3964" s="46"/>
      <c r="M3964" s="46"/>
    </row>
    <row r="3965" spans="12:13" ht="12.75">
      <c r="L3965" s="46"/>
      <c r="M3965" s="46"/>
    </row>
    <row r="3966" spans="12:13" ht="12.75">
      <c r="L3966" s="46"/>
      <c r="M3966" s="46"/>
    </row>
    <row r="3967" spans="12:13" ht="12.75">
      <c r="L3967" s="46"/>
      <c r="M3967" s="46"/>
    </row>
    <row r="3968" spans="12:13" ht="12.75">
      <c r="L3968" s="46"/>
      <c r="M3968" s="46"/>
    </row>
    <row r="3969" spans="12:13" ht="12.75">
      <c r="L3969" s="46"/>
      <c r="M3969" s="46"/>
    </row>
    <row r="3970" spans="12:13" ht="12.75">
      <c r="L3970" s="46"/>
      <c r="M3970" s="46"/>
    </row>
    <row r="3971" spans="12:13" ht="12.75">
      <c r="L3971" s="46"/>
      <c r="M3971" s="46"/>
    </row>
    <row r="3972" spans="12:13" ht="12.75">
      <c r="L3972" s="46"/>
      <c r="M3972" s="46"/>
    </row>
    <row r="3973" spans="12:13" ht="12.75">
      <c r="L3973" s="46"/>
      <c r="M3973" s="46"/>
    </row>
    <row r="3974" spans="12:13" ht="12.75">
      <c r="L3974" s="46"/>
      <c r="M3974" s="46"/>
    </row>
    <row r="3975" spans="12:13" ht="12.75">
      <c r="L3975" s="46"/>
      <c r="M3975" s="46"/>
    </row>
    <row r="3976" spans="12:13" ht="12.75">
      <c r="L3976" s="46"/>
      <c r="M3976" s="46"/>
    </row>
    <row r="3977" spans="12:13" ht="12.75">
      <c r="L3977" s="46"/>
      <c r="M3977" s="46"/>
    </row>
    <row r="3978" spans="12:13" ht="12.75">
      <c r="L3978" s="46"/>
      <c r="M3978" s="46"/>
    </row>
    <row r="3979" spans="12:13" ht="12.75">
      <c r="L3979" s="46"/>
      <c r="M3979" s="46"/>
    </row>
    <row r="3980" spans="12:13" ht="12.75">
      <c r="L3980" s="46"/>
      <c r="M3980" s="46"/>
    </row>
    <row r="3981" spans="12:13" ht="12.75">
      <c r="L3981" s="46"/>
      <c r="M3981" s="46"/>
    </row>
    <row r="3982" spans="12:13" ht="12.75">
      <c r="L3982" s="46"/>
      <c r="M3982" s="46"/>
    </row>
    <row r="3983" spans="12:13" ht="12.75">
      <c r="L3983" s="46"/>
      <c r="M3983" s="46"/>
    </row>
    <row r="3984" spans="12:13" ht="12.75">
      <c r="L3984" s="46"/>
      <c r="M3984" s="46"/>
    </row>
    <row r="3985" spans="12:13" ht="12.75">
      <c r="L3985" s="46"/>
      <c r="M3985" s="46"/>
    </row>
    <row r="3986" spans="12:13" ht="12.75">
      <c r="L3986" s="46"/>
      <c r="M3986" s="46"/>
    </row>
    <row r="3987" spans="12:13" ht="12.75">
      <c r="L3987" s="46"/>
      <c r="M3987" s="46"/>
    </row>
    <row r="3988" spans="12:13" ht="12.75">
      <c r="L3988" s="46"/>
      <c r="M3988" s="46"/>
    </row>
    <row r="3989" spans="12:13" ht="12.75">
      <c r="L3989" s="46"/>
      <c r="M3989" s="46"/>
    </row>
    <row r="3990" spans="12:13" ht="12.75">
      <c r="L3990" s="46"/>
      <c r="M3990" s="46"/>
    </row>
    <row r="3991" spans="12:13" ht="12.75">
      <c r="L3991" s="46"/>
      <c r="M3991" s="46"/>
    </row>
    <row r="3992" spans="12:13" ht="12.75">
      <c r="L3992" s="46"/>
      <c r="M3992" s="46"/>
    </row>
    <row r="3993" spans="12:13" ht="12.75">
      <c r="L3993" s="46"/>
      <c r="M3993" s="46"/>
    </row>
    <row r="3994" spans="12:13" ht="12.75">
      <c r="L3994" s="46"/>
      <c r="M3994" s="46"/>
    </row>
    <row r="3995" spans="12:13" ht="12.75">
      <c r="L3995" s="46"/>
      <c r="M3995" s="46"/>
    </row>
    <row r="3996" spans="12:13" ht="12.75">
      <c r="L3996" s="46"/>
      <c r="M3996" s="46"/>
    </row>
    <row r="3997" spans="12:13" ht="12.75">
      <c r="L3997" s="46"/>
      <c r="M3997" s="46"/>
    </row>
    <row r="3998" spans="12:13" ht="12.75">
      <c r="L3998" s="46"/>
      <c r="M3998" s="46"/>
    </row>
    <row r="3999" spans="12:13" ht="12.75">
      <c r="L3999" s="46"/>
      <c r="M3999" s="46"/>
    </row>
    <row r="4000" spans="12:13" ht="12.75">
      <c r="L4000" s="46"/>
      <c r="M4000" s="46"/>
    </row>
    <row r="4001" spans="12:13" ht="12.75">
      <c r="L4001" s="46"/>
      <c r="M4001" s="46"/>
    </row>
    <row r="4002" spans="12:13" ht="12.75">
      <c r="L4002" s="46"/>
      <c r="M4002" s="46"/>
    </row>
    <row r="4003" spans="12:13" ht="12.75">
      <c r="L4003" s="46"/>
      <c r="M4003" s="46"/>
    </row>
    <row r="4004" spans="12:13" ht="12.75">
      <c r="L4004" s="46"/>
      <c r="M4004" s="46"/>
    </row>
    <row r="4005" spans="12:13" ht="12.75">
      <c r="L4005" s="46"/>
      <c r="M4005" s="46"/>
    </row>
    <row r="4006" spans="12:13" ht="12.75">
      <c r="L4006" s="46"/>
      <c r="M4006" s="46"/>
    </row>
    <row r="4007" spans="12:13" ht="12.75">
      <c r="L4007" s="46"/>
      <c r="M4007" s="46"/>
    </row>
    <row r="4008" spans="12:13" ht="12.75">
      <c r="L4008" s="46"/>
      <c r="M4008" s="46"/>
    </row>
    <row r="4009" spans="12:13" ht="12.75">
      <c r="L4009" s="46"/>
      <c r="M4009" s="46"/>
    </row>
    <row r="4010" spans="12:13" ht="12.75">
      <c r="L4010" s="46"/>
      <c r="M4010" s="46"/>
    </row>
    <row r="4011" spans="12:13" ht="12.75">
      <c r="L4011" s="46"/>
      <c r="M4011" s="46"/>
    </row>
    <row r="4012" spans="12:13" ht="12.75">
      <c r="L4012" s="46"/>
      <c r="M4012" s="46"/>
    </row>
    <row r="4013" spans="12:13" ht="12.75">
      <c r="L4013" s="46"/>
      <c r="M4013" s="46"/>
    </row>
    <row r="4014" spans="12:13" ht="12.75">
      <c r="L4014" s="46"/>
      <c r="M4014" s="46"/>
    </row>
    <row r="4015" spans="12:13" ht="12.75">
      <c r="L4015" s="46"/>
      <c r="M4015" s="46"/>
    </row>
    <row r="4016" spans="12:13" ht="12.75">
      <c r="L4016" s="46"/>
      <c r="M4016" s="46"/>
    </row>
    <row r="4017" spans="12:13" ht="12.75">
      <c r="L4017" s="46"/>
      <c r="M4017" s="46"/>
    </row>
    <row r="4018" spans="12:13" ht="12.75">
      <c r="L4018" s="46"/>
      <c r="M4018" s="46"/>
    </row>
    <row r="4019" spans="12:13" ht="12.75">
      <c r="L4019" s="46"/>
      <c r="M4019" s="46"/>
    </row>
    <row r="4020" spans="12:13" ht="12.75">
      <c r="L4020" s="46"/>
      <c r="M4020" s="46"/>
    </row>
    <row r="4021" spans="12:13" ht="12.75">
      <c r="L4021" s="46"/>
      <c r="M4021" s="46"/>
    </row>
    <row r="4022" spans="12:13" ht="12.75">
      <c r="L4022" s="46"/>
      <c r="M4022" s="46"/>
    </row>
    <row r="4023" spans="12:13" ht="12.75">
      <c r="L4023" s="46"/>
      <c r="M4023" s="46"/>
    </row>
    <row r="4024" spans="12:13" ht="12.75">
      <c r="L4024" s="46"/>
      <c r="M4024" s="46"/>
    </row>
    <row r="4025" spans="12:13" ht="12.75">
      <c r="L4025" s="46"/>
      <c r="M4025" s="46"/>
    </row>
    <row r="4026" spans="12:13" ht="12.75">
      <c r="L4026" s="46"/>
      <c r="M4026" s="46"/>
    </row>
    <row r="4027" spans="12:13" ht="12.75">
      <c r="L4027" s="46"/>
      <c r="M4027" s="46"/>
    </row>
    <row r="4028" spans="12:13" ht="12.75">
      <c r="L4028" s="46"/>
      <c r="M4028" s="46"/>
    </row>
    <row r="4029" spans="12:13" ht="12.75">
      <c r="L4029" s="46"/>
      <c r="M4029" s="46"/>
    </row>
    <row r="4030" spans="12:13" ht="12.75">
      <c r="L4030" s="46"/>
      <c r="M4030" s="46"/>
    </row>
    <row r="4031" spans="12:13" ht="12.75">
      <c r="L4031" s="46"/>
      <c r="M4031" s="46"/>
    </row>
    <row r="4032" spans="12:13" ht="12.75">
      <c r="L4032" s="46"/>
      <c r="M4032" s="46"/>
    </row>
    <row r="4033" spans="12:13" ht="12.75">
      <c r="L4033" s="46"/>
      <c r="M4033" s="46"/>
    </row>
    <row r="4034" spans="12:13" ht="12.75">
      <c r="L4034" s="46"/>
      <c r="M4034" s="46"/>
    </row>
    <row r="4035" spans="12:13" ht="12.75">
      <c r="L4035" s="46"/>
      <c r="M4035" s="46"/>
    </row>
    <row r="4036" spans="12:13" ht="12.75">
      <c r="L4036" s="46"/>
      <c r="M4036" s="46"/>
    </row>
    <row r="4037" spans="12:13" ht="12.75">
      <c r="L4037" s="46"/>
      <c r="M4037" s="46"/>
    </row>
    <row r="4038" spans="12:13" ht="12.75">
      <c r="L4038" s="46"/>
      <c r="M4038" s="46"/>
    </row>
    <row r="4039" spans="12:13" ht="12.75">
      <c r="L4039" s="46"/>
      <c r="M4039" s="46"/>
    </row>
    <row r="4040" spans="12:13" ht="12.75">
      <c r="L4040" s="46"/>
      <c r="M4040" s="46"/>
    </row>
    <row r="4041" spans="12:13" ht="12.75">
      <c r="L4041" s="46"/>
      <c r="M4041" s="46"/>
    </row>
    <row r="4042" spans="12:13" ht="12.75">
      <c r="L4042" s="46"/>
      <c r="M4042" s="46"/>
    </row>
    <row r="4043" spans="12:13" ht="12.75">
      <c r="L4043" s="46"/>
      <c r="M4043" s="46"/>
    </row>
    <row r="4044" spans="12:13" ht="12.75">
      <c r="L4044" s="46"/>
      <c r="M4044" s="46"/>
    </row>
    <row r="4045" spans="12:13" ht="12.75">
      <c r="L4045" s="46"/>
      <c r="M4045" s="46"/>
    </row>
    <row r="4046" spans="12:13" ht="12.75">
      <c r="L4046" s="46"/>
      <c r="M4046" s="46"/>
    </row>
    <row r="4047" spans="12:13" ht="12.75">
      <c r="L4047" s="46"/>
      <c r="M4047" s="46"/>
    </row>
    <row r="4048" spans="12:13" ht="12.75">
      <c r="L4048" s="46"/>
      <c r="M4048" s="46"/>
    </row>
    <row r="4049" spans="12:13" ht="12.75">
      <c r="L4049" s="46"/>
      <c r="M4049" s="46"/>
    </row>
    <row r="4050" spans="12:13" ht="12.75">
      <c r="L4050" s="46"/>
      <c r="M4050" s="46"/>
    </row>
    <row r="4051" spans="12:13" ht="12.75">
      <c r="L4051" s="46"/>
      <c r="M4051" s="46"/>
    </row>
    <row r="4052" spans="12:13" ht="12.75">
      <c r="L4052" s="46"/>
      <c r="M4052" s="46"/>
    </row>
    <row r="4053" spans="12:13" ht="12.75">
      <c r="L4053" s="46"/>
      <c r="M4053" s="46"/>
    </row>
    <row r="4054" spans="12:13" ht="12.75">
      <c r="L4054" s="46"/>
      <c r="M4054" s="46"/>
    </row>
    <row r="4055" spans="12:13" ht="12.75">
      <c r="L4055" s="46"/>
      <c r="M4055" s="46"/>
    </row>
    <row r="4056" spans="12:13" ht="12.75">
      <c r="L4056" s="46"/>
      <c r="M4056" s="46"/>
    </row>
    <row r="4057" spans="12:13" ht="12.75">
      <c r="L4057" s="46"/>
      <c r="M4057" s="46"/>
    </row>
    <row r="4058" spans="12:13" ht="12.75">
      <c r="L4058" s="46"/>
      <c r="M4058" s="46"/>
    </row>
    <row r="4059" spans="12:13" ht="12.75">
      <c r="L4059" s="46"/>
      <c r="M4059" s="46"/>
    </row>
    <row r="4060" spans="12:13" ht="12.75">
      <c r="L4060" s="46"/>
      <c r="M4060" s="46"/>
    </row>
    <row r="4061" spans="12:13" ht="12.75">
      <c r="L4061" s="46"/>
      <c r="M4061" s="46"/>
    </row>
    <row r="4062" spans="12:13" ht="12.75">
      <c r="L4062" s="46"/>
      <c r="M4062" s="46"/>
    </row>
    <row r="4063" spans="12:13" ht="12.75">
      <c r="L4063" s="46"/>
      <c r="M4063" s="46"/>
    </row>
    <row r="4064" spans="12:13" ht="12.75">
      <c r="L4064" s="46"/>
      <c r="M4064" s="46"/>
    </row>
    <row r="4065" spans="12:13" ht="12.75">
      <c r="L4065" s="46"/>
      <c r="M4065" s="46"/>
    </row>
    <row r="4066" spans="12:13" ht="12.75">
      <c r="L4066" s="46"/>
      <c r="M4066" s="46"/>
    </row>
    <row r="4067" spans="12:13" ht="12.75">
      <c r="L4067" s="46"/>
      <c r="M4067" s="46"/>
    </row>
    <row r="4068" spans="12:13" ht="12.75">
      <c r="L4068" s="46"/>
      <c r="M4068" s="46"/>
    </row>
    <row r="4069" spans="12:13" ht="12.75">
      <c r="L4069" s="46"/>
      <c r="M4069" s="46"/>
    </row>
    <row r="4070" spans="12:13" ht="12.75">
      <c r="L4070" s="46"/>
      <c r="M4070" s="46"/>
    </row>
    <row r="4071" spans="12:13" ht="12.75">
      <c r="L4071" s="46"/>
      <c r="M4071" s="46"/>
    </row>
    <row r="4072" spans="12:13" ht="12.75">
      <c r="L4072" s="46"/>
      <c r="M4072" s="46"/>
    </row>
    <row r="4073" spans="12:13" ht="12.75">
      <c r="L4073" s="46"/>
      <c r="M4073" s="46"/>
    </row>
    <row r="4074" spans="12:13" ht="12.75">
      <c r="L4074" s="46"/>
      <c r="M4074" s="46"/>
    </row>
    <row r="4075" spans="12:13" ht="12.75">
      <c r="L4075" s="46"/>
      <c r="M4075" s="46"/>
    </row>
    <row r="4076" spans="12:13" ht="12.75">
      <c r="L4076" s="46"/>
      <c r="M4076" s="46"/>
    </row>
    <row r="4077" spans="12:13" ht="12.75">
      <c r="L4077" s="46"/>
      <c r="M4077" s="46"/>
    </row>
    <row r="4078" spans="12:13" ht="12.75">
      <c r="L4078" s="46"/>
      <c r="M4078" s="46"/>
    </row>
    <row r="4079" spans="12:13" ht="12.75">
      <c r="L4079" s="46"/>
      <c r="M4079" s="46"/>
    </row>
    <row r="4080" spans="12:13" ht="12.75">
      <c r="L4080" s="46"/>
      <c r="M4080" s="46"/>
    </row>
    <row r="4081" spans="12:13" ht="12.75">
      <c r="L4081" s="46"/>
      <c r="M4081" s="46"/>
    </row>
    <row r="4082" spans="12:13" ht="12.75">
      <c r="L4082" s="46"/>
      <c r="M4082" s="46"/>
    </row>
    <row r="4083" spans="12:13" ht="12.75">
      <c r="L4083" s="46"/>
      <c r="M4083" s="46"/>
    </row>
    <row r="4084" spans="12:13" ht="12.75">
      <c r="L4084" s="46"/>
      <c r="M4084" s="46"/>
    </row>
    <row r="4085" spans="12:13" ht="12.75">
      <c r="L4085" s="46"/>
      <c r="M4085" s="46"/>
    </row>
    <row r="4086" spans="12:13" ht="12.75">
      <c r="L4086" s="46"/>
      <c r="M4086" s="46"/>
    </row>
    <row r="4087" spans="12:13" ht="12.75">
      <c r="L4087" s="46"/>
      <c r="M4087" s="46"/>
    </row>
    <row r="4088" spans="12:13" ht="12.75">
      <c r="L4088" s="46"/>
      <c r="M4088" s="46"/>
    </row>
    <row r="4089" spans="12:13" ht="12.75">
      <c r="L4089" s="46"/>
      <c r="M4089" s="46"/>
    </row>
    <row r="4090" spans="12:13" ht="12.75">
      <c r="L4090" s="46"/>
      <c r="M4090" s="46"/>
    </row>
    <row r="4091" spans="12:13" ht="12.75">
      <c r="L4091" s="46"/>
      <c r="M4091" s="46"/>
    </row>
    <row r="4092" spans="12:13" ht="12.75">
      <c r="L4092" s="46"/>
      <c r="M4092" s="46"/>
    </row>
    <row r="4093" spans="12:13" ht="12.75">
      <c r="L4093" s="46"/>
      <c r="M4093" s="46"/>
    </row>
    <row r="4094" spans="12:13" ht="12.75">
      <c r="L4094" s="46"/>
      <c r="M4094" s="46"/>
    </row>
    <row r="4095" spans="12:13" ht="12.75">
      <c r="L4095" s="46"/>
      <c r="M4095" s="46"/>
    </row>
    <row r="4096" spans="12:13" ht="12.75">
      <c r="L4096" s="46"/>
      <c r="M4096" s="46"/>
    </row>
    <row r="4097" spans="12:13" ht="12.75">
      <c r="L4097" s="46"/>
      <c r="M4097" s="46"/>
    </row>
    <row r="4098" spans="12:13" ht="12.75">
      <c r="L4098" s="46"/>
      <c r="M4098" s="46"/>
    </row>
    <row r="4099" spans="12:13" ht="12.75">
      <c r="L4099" s="46"/>
      <c r="M4099" s="46"/>
    </row>
    <row r="4100" spans="12:13" ht="12.75">
      <c r="L4100" s="46"/>
      <c r="M4100" s="46"/>
    </row>
    <row r="4101" spans="12:13" ht="12.75">
      <c r="L4101" s="46"/>
      <c r="M4101" s="46"/>
    </row>
    <row r="4102" spans="12:13" ht="12.75">
      <c r="L4102" s="46"/>
      <c r="M4102" s="46"/>
    </row>
    <row r="4103" spans="12:13" ht="12.75">
      <c r="L4103" s="46"/>
      <c r="M4103" s="46"/>
    </row>
    <row r="4104" spans="12:13" ht="12.75">
      <c r="L4104" s="46"/>
      <c r="M4104" s="46"/>
    </row>
    <row r="4105" spans="12:13" ht="12.75">
      <c r="L4105" s="46"/>
      <c r="M4105" s="46"/>
    </row>
    <row r="4106" spans="12:13" ht="12.75">
      <c r="L4106" s="46"/>
      <c r="M4106" s="46"/>
    </row>
    <row r="4107" spans="12:13" ht="12.75">
      <c r="L4107" s="46"/>
      <c r="M4107" s="46"/>
    </row>
    <row r="4108" spans="12:13" ht="12.75">
      <c r="L4108" s="46"/>
      <c r="M4108" s="46"/>
    </row>
    <row r="4109" spans="12:13" ht="12.75">
      <c r="L4109" s="46"/>
      <c r="M4109" s="46"/>
    </row>
    <row r="4110" spans="12:13" ht="12.75">
      <c r="L4110" s="46"/>
      <c r="M4110" s="46"/>
    </row>
    <row r="4111" spans="12:13" ht="12.75">
      <c r="L4111" s="46"/>
      <c r="M4111" s="46"/>
    </row>
    <row r="4112" spans="12:13" ht="12.75">
      <c r="L4112" s="46"/>
      <c r="M4112" s="46"/>
    </row>
    <row r="4113" spans="12:13" ht="12.75">
      <c r="L4113" s="46"/>
      <c r="M4113" s="46"/>
    </row>
    <row r="4114" spans="12:13" ht="12.75">
      <c r="L4114" s="46"/>
      <c r="M4114" s="46"/>
    </row>
    <row r="4115" spans="12:13" ht="12.75">
      <c r="L4115" s="46"/>
      <c r="M4115" s="46"/>
    </row>
    <row r="4116" spans="12:13" ht="12.75">
      <c r="L4116" s="46"/>
      <c r="M4116" s="46"/>
    </row>
    <row r="4117" spans="12:13" ht="12.75">
      <c r="L4117" s="46"/>
      <c r="M4117" s="46"/>
    </row>
    <row r="4118" spans="12:13" ht="12.75">
      <c r="L4118" s="46"/>
      <c r="M4118" s="46"/>
    </row>
    <row r="4119" spans="12:13" ht="12.75">
      <c r="L4119" s="46"/>
      <c r="M4119" s="46"/>
    </row>
    <row r="4120" spans="12:13" ht="12.75">
      <c r="L4120" s="46"/>
      <c r="M4120" s="46"/>
    </row>
    <row r="4121" spans="12:13" ht="12.75">
      <c r="L4121" s="46"/>
      <c r="M4121" s="46"/>
    </row>
    <row r="4122" spans="12:13" ht="12.75">
      <c r="L4122" s="46"/>
      <c r="M4122" s="46"/>
    </row>
    <row r="4123" spans="12:13" ht="12.75">
      <c r="L4123" s="46"/>
      <c r="M4123" s="46"/>
    </row>
    <row r="4124" spans="12:13" ht="12.75">
      <c r="L4124" s="46"/>
      <c r="M4124" s="46"/>
    </row>
    <row r="4125" spans="12:13" ht="12.75">
      <c r="L4125" s="46"/>
      <c r="M4125" s="46"/>
    </row>
    <row r="4126" spans="12:13" ht="12.75">
      <c r="L4126" s="46"/>
      <c r="M4126" s="46"/>
    </row>
    <row r="4127" spans="12:13" ht="12.75">
      <c r="L4127" s="46"/>
      <c r="M4127" s="46"/>
    </row>
    <row r="4128" spans="12:13" ht="12.75">
      <c r="L4128" s="46"/>
      <c r="M4128" s="46"/>
    </row>
    <row r="4129" spans="12:13" ht="12.75">
      <c r="L4129" s="46"/>
      <c r="M4129" s="46"/>
    </row>
    <row r="4130" spans="12:13" ht="12.75">
      <c r="L4130" s="46"/>
      <c r="M4130" s="46"/>
    </row>
    <row r="4131" spans="12:13" ht="12.75">
      <c r="L4131" s="46"/>
      <c r="M4131" s="46"/>
    </row>
    <row r="4132" spans="12:13" ht="12.75">
      <c r="L4132" s="46"/>
      <c r="M4132" s="46"/>
    </row>
    <row r="4133" spans="12:13" ht="12.75">
      <c r="L4133" s="46"/>
      <c r="M4133" s="46"/>
    </row>
    <row r="4134" spans="12:13" ht="12.75">
      <c r="L4134" s="46"/>
      <c r="M4134" s="46"/>
    </row>
    <row r="4135" spans="12:13" ht="12.75">
      <c r="L4135" s="46"/>
      <c r="M4135" s="46"/>
    </row>
    <row r="4136" spans="12:13" ht="12.75">
      <c r="L4136" s="46"/>
      <c r="M4136" s="46"/>
    </row>
    <row r="4137" spans="12:13" ht="12.75">
      <c r="L4137" s="46"/>
      <c r="M4137" s="46"/>
    </row>
    <row r="4138" spans="12:13" ht="12.75">
      <c r="L4138" s="46"/>
      <c r="M4138" s="46"/>
    </row>
    <row r="4139" spans="12:13" ht="12.75">
      <c r="L4139" s="46"/>
      <c r="M4139" s="46"/>
    </row>
    <row r="4140" spans="12:13" ht="12.75">
      <c r="L4140" s="46"/>
      <c r="M4140" s="46"/>
    </row>
    <row r="4141" spans="12:13" ht="12.75">
      <c r="L4141" s="46"/>
      <c r="M4141" s="46"/>
    </row>
    <row r="4142" spans="12:13" ht="12.75">
      <c r="L4142" s="46"/>
      <c r="M4142" s="46"/>
    </row>
    <row r="4143" spans="12:13" ht="12.75">
      <c r="L4143" s="46"/>
      <c r="M4143" s="46"/>
    </row>
    <row r="4144" spans="12:13" ht="12.75">
      <c r="L4144" s="46"/>
      <c r="M4144" s="46"/>
    </row>
    <row r="4145" spans="12:13" ht="12.75">
      <c r="L4145" s="46"/>
      <c r="M4145" s="46"/>
    </row>
    <row r="4146" spans="12:13" ht="12.75">
      <c r="L4146" s="46"/>
      <c r="M4146" s="46"/>
    </row>
    <row r="4147" spans="12:13" ht="12.75">
      <c r="L4147" s="46"/>
      <c r="M4147" s="46"/>
    </row>
    <row r="4148" spans="12:13" ht="12.75">
      <c r="L4148" s="46"/>
      <c r="M4148" s="46"/>
    </row>
    <row r="4149" spans="12:13" ht="12.75">
      <c r="L4149" s="46"/>
      <c r="M4149" s="46"/>
    </row>
    <row r="4150" spans="12:13" ht="12.75">
      <c r="L4150" s="46"/>
      <c r="M4150" s="46"/>
    </row>
    <row r="4151" spans="12:13" ht="12.75">
      <c r="L4151" s="46"/>
      <c r="M4151" s="46"/>
    </row>
    <row r="4152" spans="12:13" ht="12.75">
      <c r="L4152" s="46"/>
      <c r="M4152" s="46"/>
    </row>
    <row r="4153" spans="12:13" ht="12.75">
      <c r="L4153" s="46"/>
      <c r="M4153" s="46"/>
    </row>
    <row r="4154" spans="12:13" ht="12.75">
      <c r="L4154" s="46"/>
      <c r="M4154" s="46"/>
    </row>
    <row r="4155" spans="12:13" ht="12.75">
      <c r="L4155" s="46"/>
      <c r="M4155" s="46"/>
    </row>
    <row r="4156" spans="12:13" ht="12.75">
      <c r="L4156" s="46"/>
      <c r="M4156" s="46"/>
    </row>
    <row r="4157" spans="12:13" ht="12.75">
      <c r="L4157" s="46"/>
      <c r="M4157" s="46"/>
    </row>
    <row r="4158" spans="12:13" ht="12.75">
      <c r="L4158" s="46"/>
      <c r="M4158" s="46"/>
    </row>
    <row r="4159" spans="12:13" ht="12.75">
      <c r="L4159" s="46"/>
      <c r="M4159" s="46"/>
    </row>
    <row r="4160" spans="12:13" ht="12.75">
      <c r="L4160" s="46"/>
      <c r="M4160" s="46"/>
    </row>
    <row r="4161" spans="12:13" ht="12.75">
      <c r="L4161" s="46"/>
      <c r="M4161" s="46"/>
    </row>
    <row r="4162" spans="12:13" ht="12.75">
      <c r="L4162" s="46"/>
      <c r="M4162" s="46"/>
    </row>
    <row r="4163" spans="12:13" ht="12.75">
      <c r="L4163" s="46"/>
      <c r="M4163" s="46"/>
    </row>
    <row r="4164" spans="12:13" ht="12.75">
      <c r="L4164" s="46"/>
      <c r="M4164" s="46"/>
    </row>
    <row r="4165" spans="12:13" ht="12.75">
      <c r="L4165" s="46"/>
      <c r="M4165" s="46"/>
    </row>
    <row r="4166" spans="12:13" ht="12.75">
      <c r="L4166" s="46"/>
      <c r="M4166" s="46"/>
    </row>
    <row r="4167" spans="12:13" ht="12.75">
      <c r="L4167" s="46"/>
      <c r="M4167" s="46"/>
    </row>
    <row r="4168" spans="12:13" ht="12.75">
      <c r="L4168" s="46"/>
      <c r="M4168" s="46"/>
    </row>
    <row r="4169" spans="12:13" ht="12.75">
      <c r="L4169" s="46"/>
      <c r="M4169" s="46"/>
    </row>
    <row r="4170" spans="12:13" ht="12.75">
      <c r="L4170" s="46"/>
      <c r="M4170" s="46"/>
    </row>
    <row r="4171" spans="12:13" ht="12.75">
      <c r="L4171" s="46"/>
      <c r="M4171" s="46"/>
    </row>
    <row r="4172" spans="12:13" ht="12.75">
      <c r="L4172" s="46"/>
      <c r="M4172" s="46"/>
    </row>
    <row r="4173" spans="12:13" ht="12.75">
      <c r="L4173" s="46"/>
      <c r="M4173" s="46"/>
    </row>
    <row r="4174" spans="12:13" ht="12.75">
      <c r="L4174" s="46"/>
      <c r="M4174" s="46"/>
    </row>
    <row r="4175" spans="12:13" ht="12.75">
      <c r="L4175" s="46"/>
      <c r="M4175" s="46"/>
    </row>
    <row r="4176" spans="12:13" ht="12.75">
      <c r="L4176" s="46"/>
      <c r="M4176" s="46"/>
    </row>
    <row r="4177" spans="12:13" ht="12.75">
      <c r="L4177" s="46"/>
      <c r="M4177" s="46"/>
    </row>
    <row r="4178" spans="12:13" ht="12.75">
      <c r="L4178" s="46"/>
      <c r="M4178" s="46"/>
    </row>
    <row r="4179" spans="12:13" ht="12.75">
      <c r="L4179" s="46"/>
      <c r="M4179" s="46"/>
    </row>
    <row r="4180" spans="12:13" ht="12.75">
      <c r="L4180" s="46"/>
      <c r="M4180" s="46"/>
    </row>
    <row r="4181" spans="12:13" ht="12.75">
      <c r="L4181" s="46"/>
      <c r="M4181" s="46"/>
    </row>
    <row r="4182" spans="12:13" ht="12.75">
      <c r="L4182" s="46"/>
      <c r="M4182" s="46"/>
    </row>
    <row r="4183" spans="12:13" ht="12.75">
      <c r="L4183" s="46"/>
      <c r="M4183" s="46"/>
    </row>
    <row r="4184" spans="12:13" ht="12.75">
      <c r="L4184" s="46"/>
      <c r="M4184" s="46"/>
    </row>
    <row r="4185" spans="12:13" ht="12.75">
      <c r="L4185" s="46"/>
      <c r="M4185" s="46"/>
    </row>
    <row r="4186" spans="12:13" ht="12.75">
      <c r="L4186" s="46"/>
      <c r="M4186" s="46"/>
    </row>
    <row r="4187" spans="12:13" ht="12.75">
      <c r="L4187" s="46"/>
      <c r="M4187" s="46"/>
    </row>
    <row r="4188" spans="12:13" ht="12.75">
      <c r="L4188" s="46"/>
      <c r="M4188" s="46"/>
    </row>
    <row r="4189" spans="12:13" ht="12.75">
      <c r="L4189" s="46"/>
      <c r="M4189" s="46"/>
    </row>
    <row r="4190" spans="12:13" ht="12.75">
      <c r="L4190" s="46"/>
      <c r="M4190" s="46"/>
    </row>
    <row r="4191" spans="12:13" ht="12.75">
      <c r="L4191" s="46"/>
      <c r="M4191" s="46"/>
    </row>
    <row r="4192" spans="12:13" ht="12.75">
      <c r="L4192" s="46"/>
      <c r="M4192" s="46"/>
    </row>
    <row r="4193" spans="12:13" ht="12.75">
      <c r="L4193" s="46"/>
      <c r="M4193" s="46"/>
    </row>
    <row r="4194" spans="12:13" ht="12.75">
      <c r="L4194" s="46"/>
      <c r="M4194" s="46"/>
    </row>
    <row r="4195" spans="12:13" ht="12.75">
      <c r="L4195" s="46"/>
      <c r="M4195" s="46"/>
    </row>
    <row r="4196" spans="12:13" ht="12.75">
      <c r="L4196" s="46"/>
      <c r="M4196" s="46"/>
    </row>
    <row r="4197" spans="12:13" ht="12.75">
      <c r="L4197" s="46"/>
      <c r="M4197" s="46"/>
    </row>
    <row r="4198" spans="12:13" ht="12.75">
      <c r="L4198" s="46"/>
      <c r="M4198" s="46"/>
    </row>
    <row r="4199" spans="12:13" ht="12.75">
      <c r="L4199" s="46"/>
      <c r="M4199" s="46"/>
    </row>
    <row r="4200" spans="12:13" ht="12.75">
      <c r="L4200" s="46"/>
      <c r="M4200" s="46"/>
    </row>
    <row r="4201" spans="12:13" ht="12.75">
      <c r="L4201" s="46"/>
      <c r="M4201" s="46"/>
    </row>
    <row r="4202" spans="12:13" ht="12.75">
      <c r="L4202" s="46"/>
      <c r="M4202" s="46"/>
    </row>
    <row r="4203" spans="12:13" ht="12.75">
      <c r="L4203" s="46"/>
      <c r="M4203" s="46"/>
    </row>
    <row r="4204" spans="12:13" ht="12.75">
      <c r="L4204" s="46"/>
      <c r="M4204" s="46"/>
    </row>
    <row r="4205" spans="12:13" ht="12.75">
      <c r="L4205" s="46"/>
      <c r="M4205" s="46"/>
    </row>
    <row r="4206" spans="12:13" ht="12.75">
      <c r="L4206" s="46"/>
      <c r="M4206" s="46"/>
    </row>
    <row r="4207" spans="12:13" ht="12.75">
      <c r="L4207" s="46"/>
      <c r="M4207" s="46"/>
    </row>
    <row r="4208" spans="12:13" ht="12.75">
      <c r="L4208" s="46"/>
      <c r="M4208" s="46"/>
    </row>
    <row r="4209" spans="12:13" ht="12.75">
      <c r="L4209" s="46"/>
      <c r="M4209" s="46"/>
    </row>
    <row r="4210" spans="12:13" ht="12.75">
      <c r="L4210" s="46"/>
      <c r="M4210" s="46"/>
    </row>
    <row r="4211" spans="12:13" ht="12.75">
      <c r="L4211" s="46"/>
      <c r="M4211" s="46"/>
    </row>
    <row r="4212" spans="12:13" ht="12.75">
      <c r="L4212" s="46"/>
      <c r="M4212" s="46"/>
    </row>
    <row r="4213" spans="12:13" ht="12.75">
      <c r="L4213" s="46"/>
      <c r="M4213" s="46"/>
    </row>
    <row r="4214" spans="12:13" ht="12.75">
      <c r="L4214" s="46"/>
      <c r="M4214" s="46"/>
    </row>
    <row r="4215" spans="12:13" ht="12.75">
      <c r="L4215" s="46"/>
      <c r="M4215" s="46"/>
    </row>
    <row r="4216" spans="12:13" ht="12.75">
      <c r="L4216" s="46"/>
      <c r="M4216" s="46"/>
    </row>
    <row r="4217" spans="12:13" ht="12.75">
      <c r="L4217" s="46"/>
      <c r="M4217" s="46"/>
    </row>
    <row r="4218" spans="12:13" ht="12.75">
      <c r="L4218" s="46"/>
      <c r="M4218" s="46"/>
    </row>
    <row r="4219" spans="12:13" ht="12.75">
      <c r="L4219" s="46"/>
      <c r="M4219" s="46"/>
    </row>
    <row r="4220" spans="12:13" ht="12.75">
      <c r="L4220" s="46"/>
      <c r="M4220" s="46"/>
    </row>
    <row r="4221" spans="12:13" ht="12.75">
      <c r="L4221" s="46"/>
      <c r="M4221" s="46"/>
    </row>
    <row r="4222" spans="12:13" ht="12.75">
      <c r="L4222" s="46"/>
      <c r="M4222" s="46"/>
    </row>
    <row r="4223" spans="12:13" ht="12.75">
      <c r="L4223" s="46"/>
      <c r="M4223" s="46"/>
    </row>
    <row r="4224" spans="12:13" ht="12.75">
      <c r="L4224" s="46"/>
      <c r="M4224" s="46"/>
    </row>
    <row r="4225" spans="12:13" ht="12.75">
      <c r="L4225" s="46"/>
      <c r="M4225" s="46"/>
    </row>
    <row r="4226" spans="12:13" ht="12.75">
      <c r="L4226" s="46"/>
      <c r="M4226" s="46"/>
    </row>
    <row r="4227" spans="12:13" ht="12.75">
      <c r="L4227" s="46"/>
      <c r="M4227" s="46"/>
    </row>
    <row r="4228" spans="12:13" ht="12.75">
      <c r="L4228" s="46"/>
      <c r="M4228" s="46"/>
    </row>
    <row r="4229" spans="12:13" ht="12.75">
      <c r="L4229" s="46"/>
      <c r="M4229" s="46"/>
    </row>
    <row r="4230" spans="12:13" ht="12.75">
      <c r="L4230" s="46"/>
      <c r="M4230" s="46"/>
    </row>
    <row r="4231" spans="12:13" ht="12.75">
      <c r="L4231" s="46"/>
      <c r="M4231" s="46"/>
    </row>
    <row r="4232" spans="12:13" ht="12.75">
      <c r="L4232" s="46"/>
      <c r="M4232" s="46"/>
    </row>
    <row r="4233" spans="12:13" ht="12.75">
      <c r="L4233" s="46"/>
      <c r="M4233" s="46"/>
    </row>
    <row r="4234" spans="12:13" ht="12.75">
      <c r="L4234" s="46"/>
      <c r="M4234" s="46"/>
    </row>
    <row r="4235" spans="12:13" ht="12.75">
      <c r="L4235" s="46"/>
      <c r="M4235" s="46"/>
    </row>
    <row r="4236" spans="12:13" ht="12.75">
      <c r="L4236" s="46"/>
      <c r="M4236" s="46"/>
    </row>
    <row r="4237" spans="12:13" ht="12.75">
      <c r="L4237" s="46"/>
      <c r="M4237" s="46"/>
    </row>
    <row r="4238" spans="12:13" ht="12.75">
      <c r="L4238" s="46"/>
      <c r="M4238" s="46"/>
    </row>
    <row r="4239" spans="12:13" ht="12.75">
      <c r="L4239" s="46"/>
      <c r="M4239" s="46"/>
    </row>
    <row r="4240" spans="12:13" ht="12.75">
      <c r="L4240" s="46"/>
      <c r="M4240" s="46"/>
    </row>
    <row r="4241" spans="12:13" ht="12.75">
      <c r="L4241" s="46"/>
      <c r="M4241" s="46"/>
    </row>
    <row r="4242" spans="12:13" ht="12.75">
      <c r="L4242" s="46"/>
      <c r="M4242" s="46"/>
    </row>
    <row r="4243" spans="12:13" ht="12.75">
      <c r="L4243" s="46"/>
      <c r="M4243" s="46"/>
    </row>
    <row r="4244" spans="12:13" ht="12.75">
      <c r="L4244" s="46"/>
      <c r="M4244" s="46"/>
    </row>
    <row r="4245" spans="12:13" ht="12.75">
      <c r="L4245" s="46"/>
      <c r="M4245" s="46"/>
    </row>
    <row r="4246" spans="12:13" ht="12.75">
      <c r="L4246" s="46"/>
      <c r="M4246" s="46"/>
    </row>
    <row r="4247" spans="12:13" ht="12.75">
      <c r="L4247" s="46"/>
      <c r="M4247" s="46"/>
    </row>
    <row r="4248" spans="12:13" ht="12.75">
      <c r="L4248" s="46"/>
      <c r="M4248" s="46"/>
    </row>
    <row r="4249" spans="12:13" ht="12.75">
      <c r="L4249" s="46"/>
      <c r="M4249" s="46"/>
    </row>
    <row r="4250" spans="12:13" ht="12.75">
      <c r="L4250" s="46"/>
      <c r="M4250" s="46"/>
    </row>
    <row r="4251" spans="12:13" ht="12.75">
      <c r="L4251" s="46"/>
      <c r="M4251" s="46"/>
    </row>
    <row r="4252" spans="12:13" ht="12.75">
      <c r="L4252" s="46"/>
      <c r="M4252" s="46"/>
    </row>
    <row r="4253" spans="12:13" ht="12.75">
      <c r="L4253" s="46"/>
      <c r="M4253" s="46"/>
    </row>
    <row r="4254" spans="12:13" ht="12.75">
      <c r="L4254" s="46"/>
      <c r="M4254" s="46"/>
    </row>
    <row r="4255" spans="12:13" ht="12.75">
      <c r="L4255" s="46"/>
      <c r="M4255" s="46"/>
    </row>
    <row r="4256" spans="12:13" ht="12.75">
      <c r="L4256" s="46"/>
      <c r="M4256" s="46"/>
    </row>
    <row r="4257" spans="12:13" ht="12.75">
      <c r="L4257" s="46"/>
      <c r="M4257" s="46"/>
    </row>
    <row r="4258" spans="12:13" ht="12.75">
      <c r="L4258" s="46"/>
      <c r="M4258" s="46"/>
    </row>
    <row r="4259" spans="12:13" ht="12.75">
      <c r="L4259" s="46"/>
      <c r="M4259" s="46"/>
    </row>
    <row r="4260" spans="12:13" ht="12.75">
      <c r="L4260" s="46"/>
      <c r="M4260" s="46"/>
    </row>
    <row r="4261" spans="12:13" ht="12.75">
      <c r="L4261" s="46"/>
      <c r="M4261" s="46"/>
    </row>
    <row r="4262" spans="12:13" ht="12.75">
      <c r="L4262" s="46"/>
      <c r="M4262" s="46"/>
    </row>
    <row r="4263" spans="12:13" ht="12.75">
      <c r="L4263" s="46"/>
      <c r="M4263" s="46"/>
    </row>
    <row r="4264" spans="12:13" ht="12.75">
      <c r="L4264" s="46"/>
      <c r="M4264" s="46"/>
    </row>
    <row r="4265" spans="12:13" ht="12.75">
      <c r="L4265" s="46"/>
      <c r="M4265" s="46"/>
    </row>
    <row r="4266" spans="12:13" ht="12.75">
      <c r="L4266" s="46"/>
      <c r="M4266" s="46"/>
    </row>
    <row r="4267" spans="12:13" ht="12.75">
      <c r="L4267" s="46"/>
      <c r="M4267" s="46"/>
    </row>
    <row r="4268" spans="12:13" ht="12.75">
      <c r="L4268" s="46"/>
      <c r="M4268" s="46"/>
    </row>
    <row r="4269" spans="12:13" ht="12.75">
      <c r="L4269" s="46"/>
      <c r="M4269" s="46"/>
    </row>
    <row r="4270" spans="12:13" ht="12.75">
      <c r="L4270" s="46"/>
      <c r="M4270" s="46"/>
    </row>
    <row r="4271" spans="12:13" ht="12.75">
      <c r="L4271" s="46"/>
      <c r="M4271" s="46"/>
    </row>
    <row r="4272" spans="12:13" ht="12.75">
      <c r="L4272" s="46"/>
      <c r="M4272" s="46"/>
    </row>
    <row r="4273" spans="12:13" ht="12.75">
      <c r="L4273" s="46"/>
      <c r="M4273" s="46"/>
    </row>
    <row r="4274" spans="12:13" ht="12.75">
      <c r="L4274" s="46"/>
      <c r="M4274" s="46"/>
    </row>
    <row r="4275" spans="12:13" ht="12.75">
      <c r="L4275" s="46"/>
      <c r="M4275" s="46"/>
    </row>
    <row r="4276" spans="12:13" ht="12.75">
      <c r="L4276" s="46"/>
      <c r="M4276" s="46"/>
    </row>
    <row r="4277" spans="12:13" ht="12.75">
      <c r="L4277" s="46"/>
      <c r="M4277" s="46"/>
    </row>
    <row r="4278" spans="12:13" ht="12.75">
      <c r="L4278" s="46"/>
      <c r="M4278" s="46"/>
    </row>
    <row r="4279" spans="12:13" ht="12.75">
      <c r="L4279" s="46"/>
      <c r="M4279" s="46"/>
    </row>
    <row r="4280" spans="12:13" ht="12.75">
      <c r="L4280" s="46"/>
      <c r="M4280" s="46"/>
    </row>
    <row r="4281" spans="12:13" ht="12.75">
      <c r="L4281" s="46"/>
      <c r="M4281" s="46"/>
    </row>
    <row r="4282" spans="12:13" ht="12.75">
      <c r="L4282" s="46"/>
      <c r="M4282" s="46"/>
    </row>
    <row r="4283" spans="12:13" ht="12.75">
      <c r="L4283" s="46"/>
      <c r="M4283" s="46"/>
    </row>
    <row r="4284" spans="12:13" ht="12.75">
      <c r="L4284" s="46"/>
      <c r="M4284" s="46"/>
    </row>
    <row r="4285" spans="12:13" ht="12.75">
      <c r="L4285" s="46"/>
      <c r="M4285" s="46"/>
    </row>
    <row r="4286" spans="12:13" ht="12.75">
      <c r="L4286" s="46"/>
      <c r="M4286" s="46"/>
    </row>
    <row r="4287" spans="12:13" ht="12.75">
      <c r="L4287" s="46"/>
      <c r="M4287" s="46"/>
    </row>
    <row r="4288" spans="12:13" ht="12.75">
      <c r="L4288" s="46"/>
      <c r="M4288" s="46"/>
    </row>
    <row r="4289" spans="12:13" ht="12.75">
      <c r="L4289" s="46"/>
      <c r="M4289" s="46"/>
    </row>
    <row r="4290" spans="12:13" ht="12.75">
      <c r="L4290" s="46"/>
      <c r="M4290" s="46"/>
    </row>
    <row r="4291" spans="12:13" ht="12.75">
      <c r="L4291" s="46"/>
      <c r="M4291" s="46"/>
    </row>
    <row r="4292" spans="12:13" ht="12.75">
      <c r="L4292" s="46"/>
      <c r="M4292" s="46"/>
    </row>
    <row r="4293" spans="12:13" ht="12.75">
      <c r="L4293" s="46"/>
      <c r="M4293" s="46"/>
    </row>
    <row r="4294" spans="12:13" ht="12.75">
      <c r="L4294" s="46"/>
      <c r="M4294" s="46"/>
    </row>
    <row r="4295" spans="12:13" ht="12.75">
      <c r="L4295" s="46"/>
      <c r="M4295" s="46"/>
    </row>
    <row r="4296" spans="12:13" ht="12.75">
      <c r="L4296" s="46"/>
      <c r="M4296" s="46"/>
    </row>
    <row r="4297" spans="12:13" ht="12.75">
      <c r="L4297" s="46"/>
      <c r="M4297" s="46"/>
    </row>
    <row r="4298" spans="12:13" ht="12.75">
      <c r="L4298" s="46"/>
      <c r="M4298" s="46"/>
    </row>
    <row r="4299" spans="12:13" ht="12.75">
      <c r="L4299" s="46"/>
      <c r="M4299" s="46"/>
    </row>
    <row r="4300" spans="12:13" ht="12.75">
      <c r="L4300" s="46"/>
      <c r="M4300" s="46"/>
    </row>
    <row r="4301" spans="12:13" ht="12.75">
      <c r="L4301" s="46"/>
      <c r="M4301" s="46"/>
    </row>
    <row r="4302" spans="12:13" ht="12.75">
      <c r="L4302" s="46"/>
      <c r="M4302" s="46"/>
    </row>
    <row r="4303" spans="12:13" ht="12.75">
      <c r="L4303" s="46"/>
      <c r="M4303" s="46"/>
    </row>
    <row r="4304" spans="12:13" ht="12.75">
      <c r="L4304" s="46"/>
      <c r="M4304" s="46"/>
    </row>
    <row r="4305" spans="12:13" ht="12.75">
      <c r="L4305" s="46"/>
      <c r="M4305" s="46"/>
    </row>
    <row r="4306" spans="12:13" ht="12.75">
      <c r="L4306" s="46"/>
      <c r="M4306" s="46"/>
    </row>
    <row r="4307" spans="12:13" ht="12.75">
      <c r="L4307" s="46"/>
      <c r="M4307" s="46"/>
    </row>
    <row r="4308" spans="12:13" ht="12.75">
      <c r="L4308" s="46"/>
      <c r="M4308" s="46"/>
    </row>
    <row r="4309" spans="12:13" ht="12.75">
      <c r="L4309" s="46"/>
      <c r="M4309" s="46"/>
    </row>
  </sheetData>
  <sheetProtection/>
  <mergeCells count="194">
    <mergeCell ref="I6:K6"/>
    <mergeCell ref="I7:K7"/>
    <mergeCell ref="D4:D7"/>
    <mergeCell ref="E4:E7"/>
    <mergeCell ref="F4:F7"/>
    <mergeCell ref="P75:Q75"/>
    <mergeCell ref="P76:Q76"/>
    <mergeCell ref="M75:N75"/>
    <mergeCell ref="M76:N76"/>
    <mergeCell ref="D79:E79"/>
    <mergeCell ref="G40:G43"/>
    <mergeCell ref="H40:H43"/>
    <mergeCell ref="I50:K50"/>
    <mergeCell ref="I51:K51"/>
    <mergeCell ref="G44:G47"/>
    <mergeCell ref="L39:M39"/>
    <mergeCell ref="A68:A69"/>
    <mergeCell ref="G4:G7"/>
    <mergeCell ref="H4:H7"/>
    <mergeCell ref="G35:G39"/>
    <mergeCell ref="H59:H63"/>
    <mergeCell ref="I45:K45"/>
    <mergeCell ref="I64:K64"/>
    <mergeCell ref="I4:K4"/>
    <mergeCell ref="I5:K5"/>
    <mergeCell ref="D78:E78"/>
    <mergeCell ref="D75:E75"/>
    <mergeCell ref="B70:B71"/>
    <mergeCell ref="AE70:AF70"/>
    <mergeCell ref="AE71:AF71"/>
    <mergeCell ref="T77:Y77"/>
    <mergeCell ref="T78:Y78"/>
    <mergeCell ref="T76:Y76"/>
    <mergeCell ref="D76:E76"/>
    <mergeCell ref="A74:B74"/>
    <mergeCell ref="AE3:AI3"/>
    <mergeCell ref="AD2:AD3"/>
    <mergeCell ref="AG70:AH70"/>
    <mergeCell ref="AG71:AH71"/>
    <mergeCell ref="Z1:AD1"/>
    <mergeCell ref="Z2:Z3"/>
    <mergeCell ref="AC2:AC3"/>
    <mergeCell ref="AA2:AB3"/>
    <mergeCell ref="D74:P74"/>
    <mergeCell ref="T86:Y86"/>
    <mergeCell ref="H64:H67"/>
    <mergeCell ref="G24:G29"/>
    <mergeCell ref="G30:G34"/>
    <mergeCell ref="H30:H34"/>
    <mergeCell ref="I27:K27"/>
    <mergeCell ref="I28:K28"/>
    <mergeCell ref="I29:K29"/>
    <mergeCell ref="I30:K30"/>
    <mergeCell ref="I48:K48"/>
    <mergeCell ref="H24:H29"/>
    <mergeCell ref="I36:K36"/>
    <mergeCell ref="I41:K41"/>
    <mergeCell ref="I37:K37"/>
    <mergeCell ref="H35:H39"/>
    <mergeCell ref="H44:H47"/>
    <mergeCell ref="H48:H51"/>
    <mergeCell ref="I22:K22"/>
    <mergeCell ref="I44:K44"/>
    <mergeCell ref="I55:K55"/>
    <mergeCell ref="H20:H23"/>
    <mergeCell ref="I23:K23"/>
    <mergeCell ref="H55:H58"/>
    <mergeCell ref="I34:K34"/>
    <mergeCell ref="I38:K38"/>
    <mergeCell ref="I33:K33"/>
    <mergeCell ref="I47:K47"/>
    <mergeCell ref="I66:K66"/>
    <mergeCell ref="I31:K31"/>
    <mergeCell ref="I32:K32"/>
    <mergeCell ref="I60:K60"/>
    <mergeCell ref="I59:K59"/>
    <mergeCell ref="G48:G51"/>
    <mergeCell ref="I42:K42"/>
    <mergeCell ref="I52:K52"/>
    <mergeCell ref="I49:K49"/>
    <mergeCell ref="I53:K53"/>
    <mergeCell ref="P1:T1"/>
    <mergeCell ref="I1:O1"/>
    <mergeCell ref="U1:Y1"/>
    <mergeCell ref="D30:D34"/>
    <mergeCell ref="D52:D54"/>
    <mergeCell ref="D64:D67"/>
    <mergeCell ref="D59:D63"/>
    <mergeCell ref="D20:D23"/>
    <mergeCell ref="E35:E39"/>
    <mergeCell ref="E40:E43"/>
    <mergeCell ref="B1:H1"/>
    <mergeCell ref="A2:A3"/>
    <mergeCell ref="H2:H3"/>
    <mergeCell ref="G2:G3"/>
    <mergeCell ref="B2:B3"/>
    <mergeCell ref="D2:D3"/>
    <mergeCell ref="C2:C3"/>
    <mergeCell ref="A8:A11"/>
    <mergeCell ref="E30:E34"/>
    <mergeCell ref="F30:F34"/>
    <mergeCell ref="E2:F3"/>
    <mergeCell ref="I20:K20"/>
    <mergeCell ref="I21:K21"/>
    <mergeCell ref="I26:K26"/>
    <mergeCell ref="I25:K25"/>
    <mergeCell ref="F12:F15"/>
    <mergeCell ref="G20:G23"/>
    <mergeCell ref="E55:E58"/>
    <mergeCell ref="E20:E23"/>
    <mergeCell ref="D12:D15"/>
    <mergeCell ref="E24:E29"/>
    <mergeCell ref="A48:A51"/>
    <mergeCell ref="F24:F29"/>
    <mergeCell ref="E52:E54"/>
    <mergeCell ref="E48:E51"/>
    <mergeCell ref="H16:H19"/>
    <mergeCell ref="A12:A15"/>
    <mergeCell ref="A16:A19"/>
    <mergeCell ref="A20:A23"/>
    <mergeCell ref="A24:A29"/>
    <mergeCell ref="D8:D11"/>
    <mergeCell ref="G8:G11"/>
    <mergeCell ref="G12:G15"/>
    <mergeCell ref="H8:H11"/>
    <mergeCell ref="F8:F11"/>
    <mergeCell ref="A55:A58"/>
    <mergeCell ref="F48:F51"/>
    <mergeCell ref="D35:D39"/>
    <mergeCell ref="D48:D51"/>
    <mergeCell ref="F55:F58"/>
    <mergeCell ref="F59:F63"/>
    <mergeCell ref="E44:E47"/>
    <mergeCell ref="D24:D29"/>
    <mergeCell ref="D16:D19"/>
    <mergeCell ref="F20:F23"/>
    <mergeCell ref="F16:F19"/>
    <mergeCell ref="F35:F39"/>
    <mergeCell ref="F40:F43"/>
    <mergeCell ref="D44:D47"/>
    <mergeCell ref="D55:D58"/>
    <mergeCell ref="I18:K18"/>
    <mergeCell ref="E8:E11"/>
    <mergeCell ref="E16:E19"/>
    <mergeCell ref="G16:G19"/>
    <mergeCell ref="H12:H15"/>
    <mergeCell ref="E12:E15"/>
    <mergeCell ref="I15:K15"/>
    <mergeCell ref="I14:K14"/>
    <mergeCell ref="I17:K17"/>
    <mergeCell ref="I19:K19"/>
    <mergeCell ref="U2:U3"/>
    <mergeCell ref="T2:T3"/>
    <mergeCell ref="Q2:R3"/>
    <mergeCell ref="S2:S3"/>
    <mergeCell ref="P2:P3"/>
    <mergeCell ref="X2:X3"/>
    <mergeCell ref="Y2:Y3"/>
    <mergeCell ref="V2:W3"/>
    <mergeCell ref="I16:K16"/>
    <mergeCell ref="I13:K13"/>
    <mergeCell ref="I11:K11"/>
    <mergeCell ref="I10:K10"/>
    <mergeCell ref="L2:M3"/>
    <mergeCell ref="O2:O3"/>
    <mergeCell ref="N2:N3"/>
    <mergeCell ref="I2:K3"/>
    <mergeCell ref="A40:A43"/>
    <mergeCell ref="D40:D43"/>
    <mergeCell ref="A35:A39"/>
    <mergeCell ref="A44:A47"/>
    <mergeCell ref="F44:F47"/>
    <mergeCell ref="I39:K39"/>
    <mergeCell ref="I43:K43"/>
    <mergeCell ref="A30:A34"/>
    <mergeCell ref="I40:K40"/>
    <mergeCell ref="E59:E63"/>
    <mergeCell ref="E64:E67"/>
    <mergeCell ref="A64:A67"/>
    <mergeCell ref="F64:F67"/>
    <mergeCell ref="F52:F54"/>
    <mergeCell ref="A59:A63"/>
    <mergeCell ref="A52:A54"/>
    <mergeCell ref="G55:G58"/>
    <mergeCell ref="G64:G67"/>
    <mergeCell ref="H52:H54"/>
    <mergeCell ref="I57:K57"/>
    <mergeCell ref="G52:G54"/>
    <mergeCell ref="I56:K56"/>
    <mergeCell ref="I54:K54"/>
    <mergeCell ref="G59:G63"/>
    <mergeCell ref="I61:K61"/>
    <mergeCell ref="I63:K63"/>
    <mergeCell ref="I58:K58"/>
  </mergeCell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11.421875" defaultRowHeight="12.75"/>
  <cols>
    <col min="2" max="2" width="26.421875" style="0" bestFit="1" customWidth="1"/>
    <col min="3" max="3" width="10.28125" style="0" customWidth="1"/>
    <col min="4" max="4" width="10.140625" style="0" bestFit="1" customWidth="1"/>
    <col min="5" max="5" width="4.8515625" style="0" bestFit="1" customWidth="1"/>
    <col min="6" max="6" width="8.8515625" style="0" bestFit="1" customWidth="1"/>
    <col min="7" max="7" width="4.8515625" style="0" bestFit="1" customWidth="1"/>
    <col min="8" max="8" width="7.421875" style="0" customWidth="1"/>
    <col min="9" max="9" width="4.8515625" style="0" bestFit="1" customWidth="1"/>
    <col min="11" max="11" width="23.421875" style="0" customWidth="1"/>
  </cols>
  <sheetData>
    <row r="1" spans="1:11" ht="12.75">
      <c r="A1" s="730" t="s">
        <v>37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</row>
    <row r="3" spans="1:11" ht="12.75">
      <c r="A3" s="117" t="s">
        <v>0</v>
      </c>
      <c r="B3" s="117" t="s">
        <v>21</v>
      </c>
      <c r="C3" s="117" t="s">
        <v>22</v>
      </c>
      <c r="D3" s="117" t="s">
        <v>23</v>
      </c>
      <c r="E3" s="117"/>
      <c r="F3" s="117" t="s">
        <v>24</v>
      </c>
      <c r="G3" s="117"/>
      <c r="H3" s="663" t="s">
        <v>23</v>
      </c>
      <c r="I3" s="663"/>
      <c r="J3" s="117" t="s">
        <v>216</v>
      </c>
      <c r="K3" s="117" t="s">
        <v>42</v>
      </c>
    </row>
    <row r="4" spans="1:11" ht="12.75">
      <c r="A4" s="299">
        <v>42948</v>
      </c>
      <c r="B4" s="222" t="s">
        <v>215</v>
      </c>
      <c r="C4" s="222" t="s">
        <v>214</v>
      </c>
      <c r="D4" s="223">
        <v>4000</v>
      </c>
      <c r="E4" s="222" t="s">
        <v>79</v>
      </c>
      <c r="F4" s="224">
        <v>0</v>
      </c>
      <c r="G4" s="222" t="s">
        <v>79</v>
      </c>
      <c r="H4" s="224">
        <v>429.69</v>
      </c>
      <c r="I4" s="224" t="s">
        <v>2</v>
      </c>
      <c r="J4" s="457">
        <f>H4/D4</f>
        <v>0.1074225</v>
      </c>
      <c r="K4" s="225"/>
    </row>
    <row r="5" spans="1:11" ht="13.5" thickBot="1">
      <c r="A5" s="93"/>
      <c r="B5" s="222"/>
      <c r="C5" s="222"/>
      <c r="D5" s="223"/>
      <c r="E5" s="223"/>
      <c r="F5" s="223"/>
      <c r="G5" s="223"/>
      <c r="H5" s="224"/>
      <c r="I5" s="224"/>
      <c r="J5" s="223"/>
      <c r="K5" s="225"/>
    </row>
    <row r="6" spans="4:11" ht="13.5" thickBot="1">
      <c r="D6" s="147">
        <f>SUM(D4:D5)</f>
        <v>4000</v>
      </c>
      <c r="E6" s="147" t="s">
        <v>79</v>
      </c>
      <c r="F6" s="118"/>
      <c r="G6" s="118"/>
      <c r="H6" s="148">
        <f>SUM(H4:H5)</f>
        <v>429.69</v>
      </c>
      <c r="I6" s="149" t="s">
        <v>2</v>
      </c>
      <c r="J6" s="458">
        <f>J4</f>
        <v>0.1074225</v>
      </c>
      <c r="K6" s="150"/>
    </row>
    <row r="7" spans="4:9" ht="12.75">
      <c r="D7" s="118"/>
      <c r="E7" s="118"/>
      <c r="F7" s="118"/>
      <c r="G7" s="118"/>
      <c r="I7" s="226"/>
    </row>
    <row r="8" spans="4:7" ht="12.75">
      <c r="D8" s="118"/>
      <c r="E8" s="118"/>
      <c r="F8" s="118"/>
      <c r="G8" s="118"/>
    </row>
    <row r="9" spans="4:7" ht="12.75">
      <c r="D9" s="118"/>
      <c r="E9" s="118"/>
      <c r="F9" s="118"/>
      <c r="G9" s="118"/>
    </row>
    <row r="10" spans="4:7" ht="12.75">
      <c r="D10" s="118"/>
      <c r="E10" s="118"/>
      <c r="F10" s="118"/>
      <c r="G10" s="118"/>
    </row>
  </sheetData>
  <sheetProtection/>
  <mergeCells count="2">
    <mergeCell ref="H3:I3"/>
    <mergeCell ref="A1:K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4.28125" style="0" customWidth="1"/>
    <col min="2" max="2" width="14.8515625" style="0" customWidth="1"/>
    <col min="4" max="4" width="12.57421875" style="0" customWidth="1"/>
  </cols>
  <sheetData>
    <row r="1" spans="1:5" ht="12.75">
      <c r="A1" s="36" t="s">
        <v>219</v>
      </c>
      <c r="B1" s="36" t="s">
        <v>25</v>
      </c>
      <c r="C1" s="36" t="s">
        <v>34</v>
      </c>
      <c r="D1" s="36" t="s">
        <v>222</v>
      </c>
      <c r="E1" s="36" t="s">
        <v>35</v>
      </c>
    </row>
    <row r="2" spans="1:7" ht="12.75">
      <c r="A2" s="21">
        <f>Kosten!H70</f>
        <v>39.218162500000005</v>
      </c>
      <c r="B2" s="21">
        <f>Kosten!O70</f>
        <v>524.1372625</v>
      </c>
      <c r="C2" s="21">
        <f>Kosten!T70</f>
        <v>50.338645</v>
      </c>
      <c r="D2" s="21">
        <f>Kosten!Y70</f>
        <v>248.18116250000003</v>
      </c>
      <c r="E2" s="21">
        <f>Kosten!AD70</f>
        <v>20.7802925</v>
      </c>
      <c r="F2" s="21"/>
      <c r="G2" s="21"/>
    </row>
    <row r="4" spans="1:8" ht="12.75">
      <c r="A4" s="36" t="s">
        <v>220</v>
      </c>
      <c r="B4" s="516" t="s">
        <v>223</v>
      </c>
      <c r="C4" s="36" t="s">
        <v>224</v>
      </c>
      <c r="D4" s="36" t="s">
        <v>225</v>
      </c>
      <c r="E4" s="36" t="s">
        <v>226</v>
      </c>
      <c r="F4" s="36" t="s">
        <v>221</v>
      </c>
      <c r="G4" s="36" t="s">
        <v>227</v>
      </c>
      <c r="H4" s="36" t="s">
        <v>12</v>
      </c>
    </row>
    <row r="5" spans="1:8" ht="12.75">
      <c r="A5" s="21">
        <f>SUM(Kosten!O69,Kosten!O68,Kosten!O67,Kosten!O65,Kosten!O62,Kosten!O46,Kosten!O35,Kosten!O24,Kosten!O12,Kosten!O9,Kosten!O8)</f>
        <v>286.03630000000004</v>
      </c>
      <c r="B5" s="517">
        <f>SUM(Kosten!O16,Kosten!O22,Kosten!O26,Kosten!O28,Kosten!O31,Kosten!O36:O37,Kosten!O44,Kosten!O53:O54,Kosten!O59:O61,Kosten!O63)</f>
        <v>34.480000000000004</v>
      </c>
      <c r="C5" s="21">
        <f>SUM(Kosten!O64,Kosten!O66)</f>
        <v>44.58</v>
      </c>
      <c r="D5" s="21">
        <f>SUM(Kosten!O17,Kosten!O21,Kosten!O25,Kosten!O27,Kosten!O30,Kosten!O32:O34,Kosten!O38,Kosten!O45)</f>
        <v>79.46550625</v>
      </c>
      <c r="E5" s="21">
        <f>SUM(Kosten!O13)</f>
        <v>58.695</v>
      </c>
      <c r="F5" s="21">
        <f>SUM(Kosten!O20,Kosten!O29)</f>
        <v>15.455456250000001</v>
      </c>
      <c r="G5" s="21">
        <f>SUM(Kosten!O52)</f>
        <v>5.425</v>
      </c>
      <c r="H5" s="21">
        <f>SUM(A5:G5)</f>
        <v>524.1372625</v>
      </c>
    </row>
    <row r="25" spans="1:3" ht="12.75">
      <c r="A25" s="117" t="s">
        <v>228</v>
      </c>
      <c r="C25" s="36" t="s">
        <v>229</v>
      </c>
    </row>
    <row r="26" spans="1:4" ht="12.75">
      <c r="A26" s="711" t="s">
        <v>231</v>
      </c>
      <c r="B26" s="711"/>
      <c r="C26" s="36">
        <v>225628</v>
      </c>
      <c r="D26" s="36" t="s">
        <v>41</v>
      </c>
    </row>
    <row r="27" spans="1:6" ht="12.75">
      <c r="A27" s="711" t="s">
        <v>232</v>
      </c>
      <c r="B27" s="711"/>
      <c r="C27">
        <v>231479</v>
      </c>
      <c r="D27" s="36" t="s">
        <v>41</v>
      </c>
      <c r="F27" s="36"/>
    </row>
    <row r="28" spans="1:10" ht="12.75">
      <c r="A28" s="711" t="s">
        <v>230</v>
      </c>
      <c r="B28" s="711"/>
      <c r="C28">
        <f>(926+370+16)+(231479-230421)</f>
        <v>2370</v>
      </c>
      <c r="D28" s="36" t="s">
        <v>41</v>
      </c>
      <c r="E28" s="131">
        <f>926+370+16</f>
        <v>1312</v>
      </c>
      <c r="F28" s="131">
        <f>231479-230421</f>
        <v>1058</v>
      </c>
      <c r="G28" s="711" t="s">
        <v>233</v>
      </c>
      <c r="H28" s="711"/>
      <c r="I28" s="711"/>
      <c r="J28" s="711"/>
    </row>
    <row r="29" spans="1:7" ht="12.75">
      <c r="A29" s="711" t="s">
        <v>234</v>
      </c>
      <c r="B29" s="711"/>
      <c r="C29">
        <f>C27-C26-C28</f>
        <v>3481</v>
      </c>
      <c r="D29" s="36" t="s">
        <v>41</v>
      </c>
      <c r="G29" s="305"/>
    </row>
    <row r="30" spans="1:6" ht="12.75">
      <c r="A30" s="117" t="s">
        <v>235</v>
      </c>
      <c r="B30" s="117"/>
      <c r="C30" s="117">
        <f>C28+C29</f>
        <v>5851</v>
      </c>
      <c r="D30" s="36" t="s">
        <v>41</v>
      </c>
      <c r="F30" s="36"/>
    </row>
    <row r="31" spans="1:10" ht="12.75">
      <c r="A31" s="711" t="s">
        <v>239</v>
      </c>
      <c r="B31" s="711"/>
      <c r="C31">
        <f>(77.88+24.97+26.53)+(11.03+79.63)</f>
        <v>220.04</v>
      </c>
      <c r="D31" s="36" t="s">
        <v>40</v>
      </c>
      <c r="E31" s="22">
        <f>77.88+24.97+26.53</f>
        <v>129.38</v>
      </c>
      <c r="F31" s="131">
        <f>11.03+79.63</f>
        <v>90.66</v>
      </c>
      <c r="G31" s="711" t="s">
        <v>233</v>
      </c>
      <c r="H31" s="711"/>
      <c r="I31" s="711"/>
      <c r="J31" s="711"/>
    </row>
    <row r="32" spans="1:4" ht="12.75">
      <c r="A32" s="711" t="s">
        <v>240</v>
      </c>
      <c r="B32" s="711"/>
      <c r="C32">
        <f>38.1+47.84+53.86+30.45+12.24+85.85</f>
        <v>268.34000000000003</v>
      </c>
      <c r="D32" s="36" t="s">
        <v>40</v>
      </c>
    </row>
    <row r="33" spans="1:5" ht="12.75">
      <c r="A33" s="711" t="s">
        <v>236</v>
      </c>
      <c r="B33" s="711"/>
      <c r="C33" s="9">
        <f>C31/(C28+150)*100</f>
        <v>8.731746031746031</v>
      </c>
      <c r="D33" s="36" t="s">
        <v>241</v>
      </c>
      <c r="E33" s="518" t="s">
        <v>238</v>
      </c>
    </row>
    <row r="34" spans="1:4" ht="12.75">
      <c r="A34" s="711" t="s">
        <v>237</v>
      </c>
      <c r="B34" s="711"/>
      <c r="C34" s="9">
        <f>C32/C29*100</f>
        <v>7.708704395288711</v>
      </c>
      <c r="D34" s="36" t="s">
        <v>241</v>
      </c>
    </row>
    <row r="35" spans="1:4" ht="12.75">
      <c r="A35" s="36" t="s">
        <v>242</v>
      </c>
      <c r="C35" s="9">
        <f>(C31+C32)/(C30+150)*100</f>
        <v>8.13831028161973</v>
      </c>
      <c r="D35" s="36" t="s">
        <v>241</v>
      </c>
    </row>
    <row r="40" ht="12.75">
      <c r="K40" s="36">
        <f>33.36*2</f>
        <v>66.72</v>
      </c>
    </row>
  </sheetData>
  <sheetProtection/>
  <mergeCells count="10">
    <mergeCell ref="A33:B33"/>
    <mergeCell ref="A34:B34"/>
    <mergeCell ref="G28:J28"/>
    <mergeCell ref="G31:J31"/>
    <mergeCell ref="A28:B28"/>
    <mergeCell ref="A26:B26"/>
    <mergeCell ref="A27:B27"/>
    <mergeCell ref="A29:B29"/>
    <mergeCell ref="A31:B31"/>
    <mergeCell ref="A32:B32"/>
  </mergeCells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admin</cp:lastModifiedBy>
  <cp:lastPrinted>2012-01-21T14:11:12Z</cp:lastPrinted>
  <dcterms:created xsi:type="dcterms:W3CDTF">2011-12-18T14:27:07Z</dcterms:created>
  <dcterms:modified xsi:type="dcterms:W3CDTF">2017-11-06T17:59:10Z</dcterms:modified>
  <cp:category/>
  <cp:version/>
  <cp:contentType/>
  <cp:contentStatus/>
</cp:coreProperties>
</file>