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ten" sheetId="1" r:id="rId1"/>
    <sheet name="Geldtausch" sheetId="2" r:id="rId2"/>
    <sheet name="Statistik" sheetId="3" r:id="rId3"/>
    <sheet name="Rechnung" sheetId="4" r:id="rId4"/>
  </sheets>
  <definedNames>
    <definedName name="_xlnm.Print_Area" localSheetId="0">'Kosten'!$A$1:$AL$108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M99" authorId="0">
      <text>
        <r>
          <rPr>
            <b/>
            <sz val="9"/>
            <rFont val="Segoe UI"/>
            <family val="2"/>
          </rPr>
          <t>Mitgenommen: 262 USD
Abgehoben: 200 USD</t>
        </r>
        <r>
          <rPr>
            <sz val="9"/>
            <rFont val="Segoe UI"/>
            <family val="2"/>
          </rPr>
          <t xml:space="preserve">
</t>
        </r>
      </text>
    </comment>
    <comment ref="K99" authorId="0">
      <text>
        <r>
          <rPr>
            <b/>
            <sz val="9"/>
            <rFont val="Segoe UI"/>
            <family val="2"/>
          </rPr>
          <t>ausgegeben +
Restgeld</t>
        </r>
        <r>
          <rPr>
            <sz val="9"/>
            <rFont val="Segoe UI"/>
            <family val="2"/>
          </rPr>
          <t xml:space="preserve">
</t>
        </r>
      </text>
    </comment>
    <comment ref="K100" authorId="0">
      <text>
        <r>
          <rPr>
            <b/>
            <sz val="9"/>
            <rFont val="Segoe UI"/>
            <family val="2"/>
          </rPr>
          <t>durch Rückgeld auf USD erhalten</t>
        </r>
        <r>
          <rPr>
            <sz val="9"/>
            <rFont val="Segoe UI"/>
            <family val="2"/>
          </rPr>
          <t xml:space="preserve">
</t>
        </r>
      </text>
    </comment>
    <comment ref="M100" authorId="0">
      <text>
        <r>
          <rPr>
            <b/>
            <sz val="9"/>
            <rFont val="Segoe UI"/>
            <family val="2"/>
          </rPr>
          <t>Restgeld</t>
        </r>
        <r>
          <rPr>
            <sz val="9"/>
            <rFont val="Segoe UI"/>
            <family val="2"/>
          </rPr>
          <t xml:space="preserve">
</t>
        </r>
      </text>
    </comment>
    <comment ref="AB83" authorId="0">
      <text>
        <r>
          <rPr>
            <b/>
            <sz val="9"/>
            <rFont val="Segoe UI"/>
            <family val="2"/>
          </rPr>
          <t>durch einen Fehler des Customer Service im Nachgang der Reise
Zunächst 141,87 EUR abgebucht, dann alles zurückerstattet statt wie gefordert 100 USD (=ca. die Hälfte des Betrags) zurückzuerstatten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27" authorId="0">
      <text>
        <r>
          <rPr>
            <b/>
            <sz val="9"/>
            <rFont val="Segoe UI"/>
            <family val="2"/>
          </rPr>
          <t>anhand Fahrroute geschätzt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<sst xmlns="http://schemas.openxmlformats.org/spreadsheetml/2006/main" count="534" uniqueCount="268">
  <si>
    <t>Datum</t>
  </si>
  <si>
    <t>Art</t>
  </si>
  <si>
    <t>EUR</t>
  </si>
  <si>
    <t>Mahlzeiten / Einkäufe Nahrungsmittel</t>
  </si>
  <si>
    <t xml:space="preserve">Programm / Eintritte </t>
  </si>
  <si>
    <t>Sonstiges (Souvenirs, private Einkäufe, etc.)</t>
  </si>
  <si>
    <t>Leistung</t>
  </si>
  <si>
    <t>Zimmer- preis      [EUR]</t>
  </si>
  <si>
    <t>Preis   p. P. [EUR]</t>
  </si>
  <si>
    <t>Transportmittel</t>
  </si>
  <si>
    <t>Gesamt- kosten [EUR]</t>
  </si>
  <si>
    <t>cash</t>
  </si>
  <si>
    <t>Einheit</t>
  </si>
  <si>
    <t>Summe</t>
  </si>
  <si>
    <t>Anzahl Personen:</t>
  </si>
  <si>
    <t>Legende:</t>
  </si>
  <si>
    <t>Bew.</t>
  </si>
  <si>
    <t>Euro</t>
  </si>
  <si>
    <t>Währungen</t>
  </si>
  <si>
    <t>Wechselkurse</t>
  </si>
  <si>
    <t>=</t>
  </si>
  <si>
    <t xml:space="preserve">Zimmer-     preis    </t>
  </si>
  <si>
    <t>Bank</t>
  </si>
  <si>
    <t>Ort</t>
  </si>
  <si>
    <t>Betrag</t>
  </si>
  <si>
    <t>Cash-Check</t>
  </si>
  <si>
    <t>Transport</t>
  </si>
  <si>
    <t xml:space="preserve">Gesamtkosten </t>
  </si>
  <si>
    <t>Gesamt- kosten  [EUR]</t>
  </si>
  <si>
    <t>Gesamt- kosten</t>
  </si>
  <si>
    <t>Gesamt- kosten    [EUR]</t>
  </si>
  <si>
    <t>Gesamt-     kosten</t>
  </si>
  <si>
    <t>Gesamt- kosten   [EUR]</t>
  </si>
  <si>
    <t>Ist:</t>
  </si>
  <si>
    <t>Soll:</t>
  </si>
  <si>
    <t>Diff:</t>
  </si>
  <si>
    <t>Sonstiges</t>
  </si>
  <si>
    <t>Ang. Kurs</t>
  </si>
  <si>
    <t>Echter Kurs</t>
  </si>
  <si>
    <t>mittlerer Kurs</t>
  </si>
  <si>
    <t>USD</t>
  </si>
  <si>
    <t>Amerikanischer Dollar</t>
  </si>
  <si>
    <t>1  EUR =</t>
  </si>
  <si>
    <t>Anf-km</t>
  </si>
  <si>
    <t>End-km</t>
  </si>
  <si>
    <t>Anmerkung</t>
  </si>
  <si>
    <t>Plaus Chris:</t>
  </si>
  <si>
    <t>OMR</t>
  </si>
  <si>
    <t>Plaus Juliet:</t>
  </si>
  <si>
    <t>credit</t>
  </si>
  <si>
    <t>anhand der Devisenumtausche</t>
  </si>
  <si>
    <t>Gebühr</t>
  </si>
  <si>
    <t>RMB</t>
  </si>
  <si>
    <t>10.03.18            Sa</t>
  </si>
  <si>
    <t>11.03.18             So</t>
  </si>
  <si>
    <t>12.03.18                   Mo</t>
  </si>
  <si>
    <t>13.03.18               Di</t>
  </si>
  <si>
    <t>14.03.18               Mi</t>
  </si>
  <si>
    <t>15.03.18                    Do</t>
  </si>
  <si>
    <t>16.03.18            Fr</t>
  </si>
  <si>
    <t>17.03.18            Sa</t>
  </si>
  <si>
    <t>18.03.18             So</t>
  </si>
  <si>
    <t>19.03.18                   Mo</t>
  </si>
  <si>
    <t>20.03.18          Di</t>
  </si>
  <si>
    <t>21.03.18              Mi</t>
  </si>
  <si>
    <t>22.03.18            Do</t>
  </si>
  <si>
    <t>23.03.18           Fr</t>
  </si>
  <si>
    <t>24.03.18           Sa</t>
  </si>
  <si>
    <t>25.03.18         So</t>
  </si>
  <si>
    <t>Aufenthalt</t>
  </si>
  <si>
    <t>Flugzeug und Puerto Rico</t>
  </si>
  <si>
    <t>St. Kitts</t>
  </si>
  <si>
    <t>Antigua</t>
  </si>
  <si>
    <t>Land                                                 Anleger</t>
  </si>
  <si>
    <t>San Juan</t>
  </si>
  <si>
    <t>Philipsburg</t>
  </si>
  <si>
    <t>Basseterre</t>
  </si>
  <si>
    <t>St. John's</t>
  </si>
  <si>
    <t>St. Lucia</t>
  </si>
  <si>
    <t>Castries</t>
  </si>
  <si>
    <t>Barbados</t>
  </si>
  <si>
    <t>Bridgetown</t>
  </si>
  <si>
    <t>Flug+2-wöchige Kreuzfahrt Anzahlung</t>
  </si>
  <si>
    <t>Flug+2-wöchige Kreuzfahrt Restzahlung</t>
  </si>
  <si>
    <t>Kosten p.P.   [EUR]</t>
  </si>
  <si>
    <t>Gesamtkosten</t>
  </si>
  <si>
    <t>Bahnfahrt zum Flughafen FFM</t>
  </si>
  <si>
    <t>Transfer SJU-Kreuzfahrtschiff</t>
  </si>
  <si>
    <t>Minibus Terminal-Mullet Bay</t>
  </si>
  <si>
    <t>Besteigung Mt Liamuiga</t>
  </si>
  <si>
    <t>Tet Paul Natural Trail Guide</t>
  </si>
  <si>
    <t>Tanken</t>
  </si>
  <si>
    <t>Mietwagen Drive-a-Matic 1 Tag</t>
  </si>
  <si>
    <t>Harrisons Cave</t>
  </si>
  <si>
    <t>Schiff (Seetag)</t>
  </si>
  <si>
    <t>Puerto Rico</t>
  </si>
  <si>
    <t>Mietwagen Hertz 1 Tag</t>
  </si>
  <si>
    <t>El Yunque National Forest</t>
  </si>
  <si>
    <t>US Virgin Islands, St. Thomas</t>
  </si>
  <si>
    <t>Charlotte Amalie</t>
  </si>
  <si>
    <t>Trunk Bay Beach Eintritt</t>
  </si>
  <si>
    <t>Trunk Bay Beach Schnorcheln</t>
  </si>
  <si>
    <t>Nevis</t>
  </si>
  <si>
    <t>Mittagessen im Flugzeug</t>
  </si>
  <si>
    <t>Abendessen auf dem Schiff</t>
  </si>
  <si>
    <t>Frühstück auf dem Schiff</t>
  </si>
  <si>
    <t>Mittagessen auf dem Schiff</t>
  </si>
  <si>
    <t>Alle Mahlzeiten auf dem Schiff</t>
  </si>
  <si>
    <t>Niederländische Antillen, Curacao</t>
  </si>
  <si>
    <t>Willemstad</t>
  </si>
  <si>
    <t>Niederländische Antillen, St. Maarten</t>
  </si>
  <si>
    <t>Bus Terminal-Kenepa Chiki</t>
  </si>
  <si>
    <t>Bus Kenepa Chiki-Terminal</t>
  </si>
  <si>
    <t>Oranjestad</t>
  </si>
  <si>
    <t>Mietwagen Auto Europe 1 Tag</t>
  </si>
  <si>
    <t>Arikok Nationalpark</t>
  </si>
  <si>
    <t>Puerto Rico und Flugzeug</t>
  </si>
  <si>
    <t>Abendessen im Flugzeug</t>
  </si>
  <si>
    <t>Flugzeug</t>
  </si>
  <si>
    <t>Frühstück im Flugzeug</t>
  </si>
  <si>
    <t>Karibik</t>
  </si>
  <si>
    <t>Aruba</t>
  </si>
  <si>
    <t>ANG</t>
  </si>
  <si>
    <t>Antillen-Gulden</t>
  </si>
  <si>
    <t>XCD</t>
  </si>
  <si>
    <t>Ostkaribischer Dollar</t>
  </si>
  <si>
    <t>St. Maarten, Curacao</t>
  </si>
  <si>
    <t>St. Kitts&amp;Nevis, Antigua, St. Lucia</t>
  </si>
  <si>
    <t>BBD</t>
  </si>
  <si>
    <t>BardbadosDollar</t>
  </si>
  <si>
    <t>Puerto Rico, US Virgin Islands</t>
  </si>
  <si>
    <t>AWG</t>
  </si>
  <si>
    <t>Aruba-Florin</t>
  </si>
  <si>
    <t>Kosten J &amp; C   [EUR]</t>
  </si>
  <si>
    <t>Kosten          J &amp; C               [EUR]</t>
  </si>
  <si>
    <t>Kosten A &amp; D          [EUR]</t>
  </si>
  <si>
    <t>Kosten A &amp; D   [EUR]</t>
  </si>
  <si>
    <t>Bahnfahrt nach Hause</t>
  </si>
  <si>
    <t>EUR J&amp;C vor Ort</t>
  </si>
  <si>
    <t>EUR gesamt vor Ort</t>
  </si>
  <si>
    <t>EUR J&amp;C gesamt</t>
  </si>
  <si>
    <t>EUR A&amp;D gesamt</t>
  </si>
  <si>
    <t>EUR p.P.</t>
  </si>
  <si>
    <t>Flug- und Kreuzfahrtkosten (pauschal)</t>
  </si>
  <si>
    <t>Trinkgeld</t>
  </si>
  <si>
    <t>23.06.17</t>
  </si>
  <si>
    <t>08.02.18</t>
  </si>
  <si>
    <t>Minibus Maho Beach-Terminal</t>
  </si>
  <si>
    <t>Getränke, Supermarkt Maho Beach</t>
  </si>
  <si>
    <t>Minibus Terminal-Mt Liamuiga</t>
  </si>
  <si>
    <t>Minibus Mt Liamuiga-Terminal</t>
  </si>
  <si>
    <t>Minibus West Bus Station-Dickenson Bay</t>
  </si>
  <si>
    <t>Minibus Dickenson Bay-West Bus Station</t>
  </si>
  <si>
    <t>Minibus West Bus Station-English Harbor</t>
  </si>
  <si>
    <t>Minibus English Harbor-West Bus Station</t>
  </si>
  <si>
    <t>Mietwagen Guy´s 1 Tag</t>
  </si>
  <si>
    <t>3x Bier, Terminal Basseterre</t>
  </si>
  <si>
    <t>3x Softdrink, Dickenson Bay Beach</t>
  </si>
  <si>
    <t>Tanken 10 l</t>
  </si>
  <si>
    <t>Taxi Mariott Hafen - Mariott Old San Juan</t>
  </si>
  <si>
    <t>Zusatzfahrer 1 Tag</t>
  </si>
  <si>
    <t>Uber Mariott Old San Juan - Hafen</t>
  </si>
  <si>
    <t>Cueva Ventana J und C</t>
  </si>
  <si>
    <t>Cueva Ventana A und D</t>
  </si>
  <si>
    <t>Taxi Crown Bay-Red Hook Bay</t>
  </si>
  <si>
    <t>Lift Cinnamon Bay-Trunk Bay</t>
  </si>
  <si>
    <t>Cruz Bay</t>
  </si>
  <si>
    <t>Banco Popularo</t>
  </si>
  <si>
    <t>Fähre Red Hook-Cruz Bay return J und C</t>
  </si>
  <si>
    <t>Fähre Red Hook-Cruz Bay return A und D</t>
  </si>
  <si>
    <t>Taxi Cruz Bay-Cinnamon Bay Beach J und C</t>
  </si>
  <si>
    <t>Taxi Cruz Bay-Cinnamon Bay Beach  A und D</t>
  </si>
  <si>
    <t>Taxi Trunk Bay-Cruz Bay J und C</t>
  </si>
  <si>
    <t>Taxi Trunk Bay-Cruz Bay A und D</t>
  </si>
  <si>
    <t>Casino J und C</t>
  </si>
  <si>
    <t>2 Postkarten J und C</t>
  </si>
  <si>
    <t>Brimstone Hill Fortress J und C</t>
  </si>
  <si>
    <t>Brimstone Hill Fortress A und D</t>
  </si>
  <si>
    <t>Minibus Basseterre-Brimstone Hill J und C</t>
  </si>
  <si>
    <t>Minibus Basseterre-Brimstone Hill A und D</t>
  </si>
  <si>
    <t>Minibus Brimstone Hill-Basseterre J und C</t>
  </si>
  <si>
    <t>Minibus Brimstone Hill-Basseterre A und D</t>
  </si>
  <si>
    <t>Minibus Brimstone Hill-Basseterre</t>
  </si>
  <si>
    <t>Taxi Basseterre-Frigate Bay Beach</t>
  </si>
  <si>
    <t>Taxibus Frigatge Bay Beach-Basseterre</t>
  </si>
  <si>
    <t>Jetski Frigate Bay 30 min J und C</t>
  </si>
  <si>
    <t>Jetski Frigate Bay 30 min A und D</t>
  </si>
  <si>
    <t>Verloren J und C</t>
  </si>
  <si>
    <t>Bus Terminal-Mietwagenstation</t>
  </si>
  <si>
    <t>Getränke Supermarkt Santa Cruz</t>
  </si>
  <si>
    <t>Tanken 5,439 l</t>
  </si>
  <si>
    <t>Minibus Mietwagenstation-Terminal</t>
  </si>
  <si>
    <t>Trinkgeld Kellnerin Woche 1+2</t>
  </si>
  <si>
    <t>Trinkgeld Co-Kellner Woche 1 J und C</t>
  </si>
  <si>
    <t>Trinkgeld Zimmerservice Woche 1  J und C</t>
  </si>
  <si>
    <t>Trinkgeld  Zimmerservice Woche 2 J und C</t>
  </si>
  <si>
    <t>Trinkgeld Guest Relations J und C</t>
  </si>
  <si>
    <t>Trinkgeld Gepäckaufbewahrung Hotel</t>
  </si>
  <si>
    <t>Uber Sheraton-Restaurant Old San Juan</t>
  </si>
  <si>
    <t>Bus Terminal Old San Juan-Flughafen SJU</t>
  </si>
  <si>
    <t>Mittagessen Wendys San Juan</t>
  </si>
  <si>
    <t>3 Briefmarken J und C</t>
  </si>
  <si>
    <t>(99,51 USD)</t>
  </si>
  <si>
    <t>Bier, Supermarkt Castries, J und C</t>
  </si>
  <si>
    <t>2x Bier,Supermarkt St. John´s, J und C</t>
  </si>
  <si>
    <t>Bier und Softdrinks Restaurant J und C</t>
  </si>
  <si>
    <t>Bier und Softdrinks Restaurant A und D</t>
  </si>
  <si>
    <t>1x Bier, Supermarkt Basseterre, J und C (3,10 XCD)</t>
  </si>
  <si>
    <t>blau = Barausgabe Anja/Daniel</t>
  </si>
  <si>
    <t>schwarz = Barausgabe Juliet/Christoph</t>
  </si>
  <si>
    <t>grau = Kreditkartenausgabe Christoph</t>
  </si>
  <si>
    <t>2x 1 l Baccardi Duty Free Shop SJU</t>
  </si>
  <si>
    <t>Trinkgeldpauschale Woche 1 J und C</t>
  </si>
  <si>
    <t>Trinkgeldpauschale Woche 2 J und C</t>
  </si>
  <si>
    <r>
      <t xml:space="preserve">Tagesbezogene Bar- und </t>
    </r>
    <r>
      <rPr>
        <sz val="10"/>
        <color indexed="23"/>
        <rFont val="Arial"/>
        <family val="2"/>
      </rPr>
      <t>Kredit</t>
    </r>
    <r>
      <rPr>
        <sz val="10"/>
        <rFont val="Arial"/>
        <family val="2"/>
      </rPr>
      <t>ausgaben J&amp;C</t>
    </r>
  </si>
  <si>
    <t>Bemerkungen:</t>
  </si>
  <si>
    <t>EUR A&amp;D vor Ort *</t>
  </si>
  <si>
    <t>* Ausgaben A&amp;D nur teilweise erfasst, daher kann der tatsächliche vor Ort angefallene Betrag höher sein (individuelle Trinkgelder, Nahrungsmittel, etc.)</t>
  </si>
  <si>
    <t>USD ges</t>
  </si>
  <si>
    <t>Quercheck i.O.</t>
  </si>
  <si>
    <t>EUR ges</t>
  </si>
  <si>
    <t>Cash-Check C&amp;J</t>
  </si>
  <si>
    <t>Restgeld USD:</t>
  </si>
  <si>
    <t>Trinkgeld Co-Kellner Woche 2 J und C</t>
  </si>
  <si>
    <t>Taxi Red Hook Bay-Crown Bay</t>
  </si>
  <si>
    <t>i.O.</t>
  </si>
  <si>
    <t>Privatbestand</t>
  </si>
  <si>
    <t>---</t>
  </si>
  <si>
    <t>Kurs gemäß comdirect-Kreditkarte</t>
  </si>
  <si>
    <t>Kurs analog aktuellem Kurs unten angenommen</t>
  </si>
  <si>
    <t>Devisen-Tausch</t>
  </si>
  <si>
    <t>Kreuzfahrt</t>
  </si>
  <si>
    <t>Programm</t>
  </si>
  <si>
    <t>Trinkgelder</t>
  </si>
  <si>
    <t>4 Mietfzge incl. Sprit</t>
  </si>
  <si>
    <t>Öff. VM</t>
  </si>
  <si>
    <t>Strafzettel Parken 50 BBD  (evtl. später)</t>
  </si>
  <si>
    <t>Zusätzl. Essen</t>
  </si>
  <si>
    <t>ab/bis Castries</t>
  </si>
  <si>
    <t>ab/bis San Juan</t>
  </si>
  <si>
    <t>ab/bis Oranjestad</t>
  </si>
  <si>
    <t>ab/bis Bridgetown</t>
  </si>
  <si>
    <t>Guy's</t>
  </si>
  <si>
    <t>Drive'a Matic</t>
  </si>
  <si>
    <t>Hertz</t>
  </si>
  <si>
    <t>Budget</t>
  </si>
  <si>
    <t>Mietfzge</t>
  </si>
  <si>
    <t>Land</t>
  </si>
  <si>
    <t>Stadt</t>
  </si>
  <si>
    <t>Vermietung</t>
  </si>
  <si>
    <t>Diff-km</t>
  </si>
  <si>
    <t>Fzg</t>
  </si>
  <si>
    <t>Mitsubishi Lancer</t>
  </si>
  <si>
    <t>getankt (l)</t>
  </si>
  <si>
    <t>Nissan March (Micra)</t>
  </si>
  <si>
    <t>Toyota Yaris</t>
  </si>
  <si>
    <t>Kia (Chevrolet) Moke</t>
  </si>
  <si>
    <t>?</t>
  </si>
  <si>
    <t>Verbrauch (l/100 km)</t>
  </si>
  <si>
    <t>J &amp; C</t>
  </si>
  <si>
    <t>Per Kredikarte eingebracht</t>
  </si>
  <si>
    <t>Cash eingebracht</t>
  </si>
  <si>
    <t>Ausgaben und Einnahmen (ohne die bereits verrechneten Zahlungen für die Kreuzfahrt selbst)</t>
  </si>
  <si>
    <t>Gesamt</t>
  </si>
  <si>
    <t>A &amp; D</t>
  </si>
  <si>
    <t>Per Kreditkarte eingebracht</t>
  </si>
  <si>
    <t>Ausgaben vor Ort</t>
  </si>
  <si>
    <t>Tagesbezogene Barausgaben A&amp;D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</si>
</sst>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#,##0.0000"/>
    <numFmt numFmtId="199" formatCode="dd/mm/yy;@"/>
    <numFmt numFmtId="200" formatCode="#,##0.00\ _€"/>
    <numFmt numFmtId="201" formatCode="#,##0.00\ &quot;€&quot;"/>
  </numFmts>
  <fonts count="8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63"/>
      <name val="Arial"/>
      <family val="2"/>
    </font>
    <font>
      <i/>
      <sz val="10"/>
      <color indexed="9"/>
      <name val="Arial"/>
      <family val="2"/>
    </font>
    <font>
      <i/>
      <sz val="10"/>
      <color indexed="13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b/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0000FF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3499799966812134"/>
      <name val="Arial"/>
      <family val="2"/>
    </font>
    <font>
      <sz val="10"/>
      <color rgb="FF212121"/>
      <name val="Arial"/>
      <family val="2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i/>
      <sz val="10"/>
      <color rgb="FFFFFF00"/>
      <name val="Arial"/>
      <family val="2"/>
    </font>
    <font>
      <b/>
      <sz val="10"/>
      <color rgb="FF00B050"/>
      <name val="Arial"/>
      <family val="2"/>
    </font>
    <font>
      <sz val="10"/>
      <color rgb="FF3333CC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9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thick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773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2" fontId="11" fillId="0" borderId="26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18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80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 wrapText="1"/>
    </xf>
    <xf numFmtId="0" fontId="0" fillId="0" borderId="20" xfId="47" applyFont="1" applyBorder="1" applyAlignment="1" applyProtection="1">
      <alignment vertical="center" wrapText="1"/>
      <protection/>
    </xf>
    <xf numFmtId="0" fontId="0" fillId="0" borderId="0" xfId="47" applyFont="1" applyAlignment="1" applyProtection="1">
      <alignment vertical="center"/>
      <protection/>
    </xf>
    <xf numFmtId="0" fontId="0" fillId="0" borderId="14" xfId="47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2" fontId="1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vertical="top"/>
    </xf>
    <xf numFmtId="0" fontId="1" fillId="0" borderId="24" xfId="0" applyFont="1" applyBorder="1" applyAlignment="1">
      <alignment vertical="center"/>
    </xf>
    <xf numFmtId="180" fontId="0" fillId="0" borderId="2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180" fontId="0" fillId="0" borderId="0" xfId="0" applyNumberFormat="1" applyFont="1" applyAlignment="1">
      <alignment horizontal="right"/>
    </xf>
    <xf numFmtId="2" fontId="68" fillId="0" borderId="18" xfId="0" applyNumberFormat="1" applyFont="1" applyBorder="1" applyAlignment="1">
      <alignment horizontal="left" vertical="center" wrapText="1"/>
    </xf>
    <xf numFmtId="2" fontId="68" fillId="0" borderId="11" xfId="0" applyNumberFormat="1" applyFont="1" applyBorder="1" applyAlignment="1">
      <alignment horizontal="left" vertical="center" wrapText="1"/>
    </xf>
    <xf numFmtId="2" fontId="68" fillId="0" borderId="18" xfId="0" applyNumberFormat="1" applyFont="1" applyBorder="1" applyAlignment="1">
      <alignment horizontal="left" vertical="center"/>
    </xf>
    <xf numFmtId="2" fontId="68" fillId="0" borderId="27" xfId="0" applyNumberFormat="1" applyFont="1" applyBorder="1" applyAlignment="1">
      <alignment horizontal="left" vertical="center"/>
    </xf>
    <xf numFmtId="2" fontId="68" fillId="0" borderId="27" xfId="0" applyNumberFormat="1" applyFont="1" applyFill="1" applyBorder="1" applyAlignment="1">
      <alignment horizontal="left" vertical="center" wrapText="1"/>
    </xf>
    <xf numFmtId="0" fontId="68" fillId="0" borderId="28" xfId="0" applyFont="1" applyBorder="1" applyAlignment="1">
      <alignment horizontal="left" vertical="center" wrapText="1"/>
    </xf>
    <xf numFmtId="3" fontId="68" fillId="0" borderId="27" xfId="0" applyNumberFormat="1" applyFont="1" applyBorder="1" applyAlignment="1">
      <alignment horizontal="left" vertical="center"/>
    </xf>
    <xf numFmtId="0" fontId="68" fillId="0" borderId="29" xfId="0" applyNumberFormat="1" applyFont="1" applyBorder="1" applyAlignment="1">
      <alignment horizontal="left" vertical="center"/>
    </xf>
    <xf numFmtId="2" fontId="68" fillId="0" borderId="30" xfId="0" applyNumberFormat="1" applyFont="1" applyFill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13" xfId="0" applyNumberFormat="1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 wrapText="1"/>
    </xf>
    <xf numFmtId="2" fontId="68" fillId="0" borderId="18" xfId="0" applyNumberFormat="1" applyFont="1" applyFill="1" applyBorder="1" applyAlignment="1">
      <alignment horizontal="left" vertical="center"/>
    </xf>
    <xf numFmtId="2" fontId="68" fillId="0" borderId="27" xfId="0" applyNumberFormat="1" applyFont="1" applyFill="1" applyBorder="1" applyAlignment="1">
      <alignment horizontal="left" vertical="center"/>
    </xf>
    <xf numFmtId="2" fontId="68" fillId="0" borderId="14" xfId="0" applyNumberFormat="1" applyFont="1" applyBorder="1" applyAlignment="1">
      <alignment horizontal="left" vertical="center" wrapText="1"/>
    </xf>
    <xf numFmtId="2" fontId="68" fillId="0" borderId="22" xfId="0" applyNumberFormat="1" applyFont="1" applyBorder="1" applyAlignment="1">
      <alignment horizontal="left" vertical="center"/>
    </xf>
    <xf numFmtId="2" fontId="68" fillId="0" borderId="31" xfId="0" applyNumberFormat="1" applyFont="1" applyBorder="1" applyAlignment="1">
      <alignment horizontal="left" vertical="center"/>
    </xf>
    <xf numFmtId="2" fontId="68" fillId="0" borderId="31" xfId="0" applyNumberFormat="1" applyFont="1" applyFill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3" fontId="68" fillId="0" borderId="31" xfId="0" applyNumberFormat="1" applyFont="1" applyBorder="1" applyAlignment="1">
      <alignment horizontal="left" vertical="center"/>
    </xf>
    <xf numFmtId="0" fontId="68" fillId="0" borderId="15" xfId="0" applyNumberFormat="1" applyFont="1" applyBorder="1" applyAlignment="1">
      <alignment horizontal="left" vertical="center"/>
    </xf>
    <xf numFmtId="0" fontId="68" fillId="0" borderId="32" xfId="0" applyNumberFormat="1" applyFont="1" applyBorder="1" applyAlignment="1">
      <alignment horizontal="left" vertical="center"/>
    </xf>
    <xf numFmtId="2" fontId="68" fillId="0" borderId="33" xfId="0" applyNumberFormat="1" applyFont="1" applyFill="1" applyBorder="1" applyAlignment="1">
      <alignment horizontal="left" vertical="center" wrapText="1"/>
    </xf>
    <xf numFmtId="1" fontId="68" fillId="0" borderId="11" xfId="0" applyNumberFormat="1" applyFont="1" applyBorder="1" applyAlignment="1">
      <alignment horizontal="left" vertical="center" wrapText="1"/>
    </xf>
    <xf numFmtId="2" fontId="68" fillId="0" borderId="27" xfId="0" applyNumberFormat="1" applyFont="1" applyFill="1" applyBorder="1" applyAlignment="1">
      <alignment horizontal="left" vertical="center" wrapText="1"/>
    </xf>
    <xf numFmtId="2" fontId="68" fillId="0" borderId="23" xfId="0" applyNumberFormat="1" applyFont="1" applyBorder="1" applyAlignment="1">
      <alignment horizontal="left" vertical="center" wrapText="1"/>
    </xf>
    <xf numFmtId="3" fontId="68" fillId="0" borderId="34" xfId="0" applyNumberFormat="1" applyFont="1" applyBorder="1" applyAlignment="1">
      <alignment horizontal="left" vertical="center"/>
    </xf>
    <xf numFmtId="0" fontId="68" fillId="0" borderId="35" xfId="0" applyNumberFormat="1" applyFont="1" applyBorder="1" applyAlignment="1">
      <alignment horizontal="left" vertical="center"/>
    </xf>
    <xf numFmtId="2" fontId="68" fillId="0" borderId="21" xfId="0" applyNumberFormat="1" applyFont="1" applyBorder="1" applyAlignment="1">
      <alignment horizontal="left" vertical="center"/>
    </xf>
    <xf numFmtId="2" fontId="68" fillId="0" borderId="34" xfId="0" applyNumberFormat="1" applyFont="1" applyBorder="1" applyAlignment="1">
      <alignment horizontal="left" vertical="center"/>
    </xf>
    <xf numFmtId="2" fontId="68" fillId="0" borderId="34" xfId="0" applyNumberFormat="1" applyFont="1" applyFill="1" applyBorder="1" applyAlignment="1">
      <alignment horizontal="left" vertical="center" wrapText="1"/>
    </xf>
    <xf numFmtId="0" fontId="68" fillId="0" borderId="23" xfId="0" applyFont="1" applyBorder="1" applyAlignment="1">
      <alignment horizontal="left" vertical="center" wrapText="1"/>
    </xf>
    <xf numFmtId="2" fontId="68" fillId="0" borderId="36" xfId="0" applyNumberFormat="1" applyFont="1" applyFill="1" applyBorder="1" applyAlignment="1">
      <alignment horizontal="left" vertical="center" wrapText="1"/>
    </xf>
    <xf numFmtId="2" fontId="68" fillId="0" borderId="27" xfId="0" applyNumberFormat="1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3" fontId="68" fillId="0" borderId="13" xfId="0" applyNumberFormat="1" applyFont="1" applyBorder="1" applyAlignment="1">
      <alignment horizontal="left" vertical="center" wrapText="1"/>
    </xf>
    <xf numFmtId="2" fontId="68" fillId="0" borderId="31" xfId="0" applyNumberFormat="1" applyFont="1" applyBorder="1" applyAlignment="1">
      <alignment horizontal="left" vertical="center" wrapText="1"/>
    </xf>
    <xf numFmtId="2" fontId="68" fillId="0" borderId="37" xfId="0" applyNumberFormat="1" applyFont="1" applyBorder="1" applyAlignment="1">
      <alignment horizontal="left" vertical="center" wrapText="1"/>
    </xf>
    <xf numFmtId="2" fontId="68" fillId="0" borderId="18" xfId="0" applyNumberFormat="1" applyFont="1" applyBorder="1" applyAlignment="1">
      <alignment horizontal="left" vertical="center" wrapText="1"/>
    </xf>
    <xf numFmtId="3" fontId="68" fillId="0" borderId="27" xfId="0" applyNumberFormat="1" applyFont="1" applyBorder="1" applyAlignment="1">
      <alignment horizontal="left" vertical="center" wrapText="1"/>
    </xf>
    <xf numFmtId="0" fontId="68" fillId="0" borderId="0" xfId="0" applyFont="1" applyAlignment="1">
      <alignment/>
    </xf>
    <xf numFmtId="3" fontId="68" fillId="0" borderId="0" xfId="0" applyNumberFormat="1" applyFont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3" fontId="68" fillId="0" borderId="31" xfId="0" applyNumberFormat="1" applyFont="1" applyBorder="1" applyAlignment="1">
      <alignment horizontal="left" vertical="center" wrapText="1"/>
    </xf>
    <xf numFmtId="2" fontId="70" fillId="0" borderId="22" xfId="0" applyNumberFormat="1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wrapText="1"/>
    </xf>
    <xf numFmtId="2" fontId="71" fillId="0" borderId="0" xfId="0" applyNumberFormat="1" applyFont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38" xfId="0" applyBorder="1" applyAlignment="1">
      <alignment horizontal="left"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2" fontId="71" fillId="0" borderId="39" xfId="0" applyNumberFormat="1" applyFont="1" applyBorder="1" applyAlignment="1">
      <alignment horizontal="left"/>
    </xf>
    <xf numFmtId="2" fontId="68" fillId="0" borderId="37" xfId="0" applyNumberFormat="1" applyFont="1" applyBorder="1" applyAlignment="1">
      <alignment horizontal="left" vertical="center" wrapText="1"/>
    </xf>
    <xf numFmtId="2" fontId="68" fillId="0" borderId="37" xfId="0" applyNumberFormat="1" applyFont="1" applyFill="1" applyBorder="1" applyAlignment="1">
      <alignment horizontal="left" vertical="center" wrapText="1"/>
    </xf>
    <xf numFmtId="2" fontId="71" fillId="0" borderId="18" xfId="0" applyNumberFormat="1" applyFont="1" applyBorder="1" applyAlignment="1">
      <alignment horizontal="left" vertical="center" wrapText="1"/>
    </xf>
    <xf numFmtId="2" fontId="71" fillId="0" borderId="18" xfId="0" applyNumberFormat="1" applyFont="1" applyBorder="1" applyAlignment="1">
      <alignment horizontal="left" vertical="center"/>
    </xf>
    <xf numFmtId="2" fontId="71" fillId="0" borderId="27" xfId="0" applyNumberFormat="1" applyFont="1" applyBorder="1" applyAlignment="1">
      <alignment horizontal="left" vertical="center"/>
    </xf>
    <xf numFmtId="2" fontId="71" fillId="0" borderId="30" xfId="0" applyNumberFormat="1" applyFont="1" applyFill="1" applyBorder="1" applyAlignment="1">
      <alignment horizontal="left" vertical="center" wrapText="1"/>
    </xf>
    <xf numFmtId="2" fontId="71" fillId="0" borderId="14" xfId="0" applyNumberFormat="1" applyFont="1" applyBorder="1" applyAlignment="1">
      <alignment horizontal="left" vertical="center" wrapText="1"/>
    </xf>
    <xf numFmtId="0" fontId="71" fillId="0" borderId="31" xfId="0" applyNumberFormat="1" applyFont="1" applyBorder="1" applyAlignment="1">
      <alignment horizontal="left" vertical="center" wrapText="1"/>
    </xf>
    <xf numFmtId="2" fontId="71" fillId="0" borderId="22" xfId="0" applyNumberFormat="1" applyFont="1" applyBorder="1" applyAlignment="1">
      <alignment horizontal="left" vertical="center"/>
    </xf>
    <xf numFmtId="2" fontId="71" fillId="0" borderId="31" xfId="0" applyNumberFormat="1" applyFont="1" applyBorder="1" applyAlignment="1">
      <alignment horizontal="left" vertical="center"/>
    </xf>
    <xf numFmtId="2" fontId="71" fillId="0" borderId="31" xfId="0" applyNumberFormat="1" applyFont="1" applyFill="1" applyBorder="1" applyAlignment="1">
      <alignment horizontal="left" vertical="center" wrapText="1"/>
    </xf>
    <xf numFmtId="2" fontId="70" fillId="0" borderId="18" xfId="0" applyNumberFormat="1" applyFont="1" applyBorder="1" applyAlignment="1">
      <alignment horizontal="left" vertical="center"/>
    </xf>
    <xf numFmtId="2" fontId="70" fillId="0" borderId="27" xfId="0" applyNumberFormat="1" applyFont="1" applyBorder="1" applyAlignment="1">
      <alignment horizontal="left" vertical="center"/>
    </xf>
    <xf numFmtId="2" fontId="70" fillId="0" borderId="27" xfId="0" applyNumberFormat="1" applyFont="1" applyFill="1" applyBorder="1" applyAlignment="1">
      <alignment horizontal="left" vertical="center" wrapText="1"/>
    </xf>
    <xf numFmtId="2" fontId="71" fillId="0" borderId="13" xfId="0" applyNumberFormat="1" applyFont="1" applyFill="1" applyBorder="1" applyAlignment="1">
      <alignment horizontal="left" vertical="top" wrapText="1"/>
    </xf>
    <xf numFmtId="2" fontId="71" fillId="0" borderId="18" xfId="0" applyNumberFormat="1" applyFont="1" applyFill="1" applyBorder="1" applyAlignment="1">
      <alignment horizontal="left" vertical="top" wrapText="1"/>
    </xf>
    <xf numFmtId="2" fontId="71" fillId="0" borderId="30" xfId="0" applyNumberFormat="1" applyFont="1" applyFill="1" applyBorder="1" applyAlignment="1">
      <alignment horizontal="left" vertical="top" wrapText="1"/>
    </xf>
    <xf numFmtId="2" fontId="71" fillId="0" borderId="27" xfId="0" applyNumberFormat="1" applyFont="1" applyBorder="1" applyAlignment="1">
      <alignment horizontal="left" vertical="center" wrapText="1"/>
    </xf>
    <xf numFmtId="2" fontId="71" fillId="0" borderId="37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2" fontId="0" fillId="0" borderId="40" xfId="0" applyNumberFormat="1" applyFont="1" applyFill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vertical="center" wrapText="1"/>
    </xf>
    <xf numFmtId="2" fontId="0" fillId="0" borderId="18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2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2" fontId="0" fillId="0" borderId="18" xfId="0" applyNumberFormat="1" applyFont="1" applyBorder="1" applyAlignment="1">
      <alignment horizontal="left" vertical="center"/>
    </xf>
    <xf numFmtId="2" fontId="0" fillId="0" borderId="27" xfId="0" applyNumberFormat="1" applyFont="1" applyBorder="1" applyAlignment="1">
      <alignment horizontal="left" vertical="center"/>
    </xf>
    <xf numFmtId="2" fontId="0" fillId="0" borderId="27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wrapText="1"/>
    </xf>
    <xf numFmtId="4" fontId="71" fillId="0" borderId="0" xfId="0" applyNumberFormat="1" applyFont="1" applyBorder="1" applyAlignment="1">
      <alignment horizontal="left" wrapText="1"/>
    </xf>
    <xf numFmtId="3" fontId="0" fillId="0" borderId="34" xfId="0" applyNumberFormat="1" applyFont="1" applyBorder="1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2" fontId="70" fillId="0" borderId="27" xfId="0" applyNumberFormat="1" applyFont="1" applyBorder="1" applyAlignment="1">
      <alignment horizontal="left" vertical="center" wrapText="1"/>
    </xf>
    <xf numFmtId="2" fontId="0" fillId="0" borderId="30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2" fontId="0" fillId="0" borderId="37" xfId="0" applyNumberFormat="1" applyFont="1" applyFill="1" applyBorder="1" applyAlignment="1">
      <alignment horizontal="left" vertical="center" wrapText="1"/>
    </xf>
    <xf numFmtId="2" fontId="71" fillId="0" borderId="0" xfId="0" applyNumberFormat="1" applyFont="1" applyAlignment="1">
      <alignment horizontal="left"/>
    </xf>
    <xf numFmtId="199" fontId="7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/>
    </xf>
    <xf numFmtId="2" fontId="72" fillId="0" borderId="0" xfId="0" applyNumberFormat="1" applyFon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4" fontId="71" fillId="0" borderId="27" xfId="0" applyNumberFormat="1" applyFont="1" applyBorder="1" applyAlignment="1">
      <alignment horizontal="left" vertical="center" wrapText="1"/>
    </xf>
    <xf numFmtId="2" fontId="68" fillId="0" borderId="21" xfId="0" applyNumberFormat="1" applyFont="1" applyBorder="1" applyAlignment="1">
      <alignment horizontal="left" vertical="center" wrapText="1"/>
    </xf>
    <xf numFmtId="2" fontId="68" fillId="0" borderId="18" xfId="0" applyNumberFormat="1" applyFont="1" applyBorder="1" applyAlignment="1">
      <alignment horizontal="left" vertical="center" wrapText="1"/>
    </xf>
    <xf numFmtId="2" fontId="68" fillId="0" borderId="41" xfId="0" applyNumberFormat="1" applyFont="1" applyBorder="1" applyAlignment="1">
      <alignment horizontal="left" vertical="center" wrapText="1"/>
    </xf>
    <xf numFmtId="3" fontId="68" fillId="0" borderId="27" xfId="0" applyNumberFormat="1" applyFont="1" applyBorder="1" applyAlignment="1">
      <alignment horizontal="left" vertical="center" wrapText="1"/>
    </xf>
    <xf numFmtId="3" fontId="68" fillId="0" borderId="31" xfId="0" applyNumberFormat="1" applyFont="1" applyBorder="1" applyAlignment="1">
      <alignment horizontal="left" vertical="center" wrapText="1"/>
    </xf>
    <xf numFmtId="2" fontId="68" fillId="0" borderId="22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3" fontId="68" fillId="0" borderId="34" xfId="0" applyNumberFormat="1" applyFont="1" applyBorder="1" applyAlignment="1">
      <alignment horizontal="left" vertical="center" wrapText="1"/>
    </xf>
    <xf numFmtId="2" fontId="0" fillId="0" borderId="41" xfId="0" applyNumberFormat="1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left" vertical="center" wrapText="1"/>
    </xf>
    <xf numFmtId="2" fontId="68" fillId="0" borderId="37" xfId="0" applyNumberFormat="1" applyFont="1" applyFill="1" applyBorder="1" applyAlignment="1">
      <alignment horizontal="left" vertical="center" wrapText="1"/>
    </xf>
    <xf numFmtId="2" fontId="68" fillId="0" borderId="40" xfId="0" applyNumberFormat="1" applyFont="1" applyFill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left" vertical="center" wrapText="1"/>
    </xf>
    <xf numFmtId="2" fontId="0" fillId="0" borderId="21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1" fontId="0" fillId="0" borderId="29" xfId="0" applyNumberFormat="1" applyFont="1" applyBorder="1" applyAlignment="1">
      <alignment vertical="center" wrapText="1"/>
    </xf>
    <xf numFmtId="188" fontId="0" fillId="0" borderId="0" xfId="0" applyNumberFormat="1" applyAlignment="1">
      <alignment horizontal="left"/>
    </xf>
    <xf numFmtId="4" fontId="68" fillId="0" borderId="27" xfId="0" applyNumberFormat="1" applyFont="1" applyBorder="1" applyAlignment="1">
      <alignment horizontal="left" vertical="center" wrapText="1"/>
    </xf>
    <xf numFmtId="4" fontId="68" fillId="0" borderId="31" xfId="0" applyNumberFormat="1" applyFont="1" applyBorder="1" applyAlignment="1">
      <alignment horizontal="left" vertical="center" wrapText="1"/>
    </xf>
    <xf numFmtId="4" fontId="68" fillId="0" borderId="3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2" fontId="0" fillId="0" borderId="18" xfId="0" applyNumberFormat="1" applyFont="1" applyFill="1" applyBorder="1" applyAlignment="1">
      <alignment horizontal="left" vertical="center"/>
    </xf>
    <xf numFmtId="2" fontId="0" fillId="0" borderId="27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2" fontId="71" fillId="0" borderId="42" xfId="0" applyNumberFormat="1" applyFont="1" applyBorder="1" applyAlignment="1">
      <alignment horizontal="left" vertical="center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left" vertical="center"/>
    </xf>
    <xf numFmtId="2" fontId="0" fillId="0" borderId="21" xfId="0" applyNumberFormat="1" applyFont="1" applyBorder="1" applyAlignment="1">
      <alignment horizontal="left" vertical="center"/>
    </xf>
    <xf numFmtId="2" fontId="0" fillId="0" borderId="34" xfId="0" applyNumberFormat="1" applyFont="1" applyBorder="1" applyAlignment="1">
      <alignment horizontal="left" vertical="center" wrapText="1"/>
    </xf>
    <xf numFmtId="2" fontId="0" fillId="0" borderId="35" xfId="0" applyNumberFormat="1" applyFont="1" applyBorder="1" applyAlignment="1">
      <alignment horizontal="left" vertical="center" wrapText="1"/>
    </xf>
    <xf numFmtId="4" fontId="68" fillId="0" borderId="27" xfId="0" applyNumberFormat="1" applyFont="1" applyBorder="1" applyAlignment="1">
      <alignment horizontal="left" vertical="center"/>
    </xf>
    <xf numFmtId="2" fontId="0" fillId="0" borderId="13" xfId="0" applyNumberFormat="1" applyFont="1" applyFill="1" applyBorder="1" applyAlignment="1">
      <alignment vertical="center" wrapText="1"/>
    </xf>
    <xf numFmtId="4" fontId="0" fillId="0" borderId="34" xfId="0" applyNumberFormat="1" applyFont="1" applyBorder="1" applyAlignment="1">
      <alignment horizontal="left" vertical="center" wrapText="1"/>
    </xf>
    <xf numFmtId="2" fontId="0" fillId="0" borderId="41" xfId="0" applyNumberFormat="1" applyFont="1" applyFill="1" applyBorder="1" applyAlignment="1">
      <alignment horizontal="left" vertical="center" wrapText="1"/>
    </xf>
    <xf numFmtId="198" fontId="68" fillId="0" borderId="0" xfId="0" applyNumberFormat="1" applyFont="1" applyAlignment="1">
      <alignment horizontal="left"/>
    </xf>
    <xf numFmtId="198" fontId="1" fillId="34" borderId="43" xfId="0" applyNumberFormat="1" applyFont="1" applyFill="1" applyBorder="1" applyAlignment="1">
      <alignment horizontal="left"/>
    </xf>
    <xf numFmtId="1" fontId="68" fillId="0" borderId="23" xfId="0" applyNumberFormat="1" applyFont="1" applyBorder="1" applyAlignment="1">
      <alignment horizontal="left" vertical="center" wrapText="1"/>
    </xf>
    <xf numFmtId="2" fontId="0" fillId="0" borderId="34" xfId="0" applyNumberFormat="1" applyFont="1" applyBorder="1" applyAlignment="1">
      <alignment horizontal="left" vertical="center"/>
    </xf>
    <xf numFmtId="2" fontId="0" fillId="0" borderId="34" xfId="0" applyNumberFormat="1" applyFont="1" applyFill="1" applyBorder="1" applyAlignment="1">
      <alignment horizontal="left" vertical="center" wrapText="1"/>
    </xf>
    <xf numFmtId="2" fontId="0" fillId="0" borderId="36" xfId="0" applyNumberFormat="1" applyFont="1" applyFill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vertical="center" wrapText="1"/>
    </xf>
    <xf numFmtId="2" fontId="68" fillId="0" borderId="32" xfId="0" applyNumberFormat="1" applyFont="1" applyBorder="1" applyAlignment="1">
      <alignment horizontal="left" vertical="center" wrapText="1"/>
    </xf>
    <xf numFmtId="4" fontId="68" fillId="0" borderId="31" xfId="0" applyNumberFormat="1" applyFont="1" applyBorder="1" applyAlignment="1">
      <alignment horizontal="left" vertical="center"/>
    </xf>
    <xf numFmtId="2" fontId="0" fillId="0" borderId="32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left"/>
    </xf>
    <xf numFmtId="2" fontId="71" fillId="0" borderId="0" xfId="0" applyNumberFormat="1" applyFont="1" applyBorder="1" applyAlignment="1">
      <alignment horizontal="left" wrapText="1"/>
    </xf>
    <xf numFmtId="2" fontId="0" fillId="0" borderId="44" xfId="0" applyNumberFormat="1" applyFont="1" applyBorder="1" applyAlignment="1">
      <alignment horizontal="left" wrapText="1"/>
    </xf>
    <xf numFmtId="1" fontId="71" fillId="0" borderId="0" xfId="0" applyNumberFormat="1" applyFont="1" applyBorder="1" applyAlignment="1">
      <alignment horizontal="left" wrapText="1"/>
    </xf>
    <xf numFmtId="2" fontId="69" fillId="0" borderId="27" xfId="0" applyNumberFormat="1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1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5" xfId="0" applyNumberFormat="1" applyFont="1" applyBorder="1" applyAlignment="1">
      <alignment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vertical="center" wrapText="1"/>
    </xf>
    <xf numFmtId="2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3" fontId="0" fillId="0" borderId="34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3" fontId="0" fillId="0" borderId="31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2" fontId="0" fillId="0" borderId="22" xfId="0" applyNumberFormat="1" applyFont="1" applyBorder="1" applyAlignment="1">
      <alignment horizontal="left" vertical="center"/>
    </xf>
    <xf numFmtId="2" fontId="0" fillId="0" borderId="31" xfId="0" applyNumberFormat="1" applyFont="1" applyBorder="1" applyAlignment="1">
      <alignment horizontal="left" vertical="center"/>
    </xf>
    <xf numFmtId="2" fontId="0" fillId="0" borderId="31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2" xfId="0" applyNumberFormat="1" applyFont="1" applyBorder="1" applyAlignment="1">
      <alignment horizontal="left" vertical="center"/>
    </xf>
    <xf numFmtId="2" fontId="0" fillId="0" borderId="33" xfId="0" applyNumberFormat="1" applyFont="1" applyFill="1" applyBorder="1" applyAlignment="1">
      <alignment horizontal="left" vertical="center" wrapText="1"/>
    </xf>
    <xf numFmtId="1" fontId="0" fillId="0" borderId="35" xfId="0" applyNumberFormat="1" applyFont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left" vertical="center"/>
    </xf>
    <xf numFmtId="2" fontId="0" fillId="0" borderId="34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16" xfId="0" applyNumberFormat="1" applyFont="1" applyBorder="1" applyAlignment="1">
      <alignment/>
    </xf>
    <xf numFmtId="1" fontId="0" fillId="0" borderId="13" xfId="0" applyNumberFormat="1" applyFont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left" vertical="center"/>
    </xf>
    <xf numFmtId="0" fontId="1" fillId="35" borderId="45" xfId="0" applyFont="1" applyFill="1" applyBorder="1" applyAlignment="1">
      <alignment vertical="top"/>
    </xf>
    <xf numFmtId="0" fontId="0" fillId="35" borderId="29" xfId="0" applyFill="1" applyBorder="1" applyAlignment="1">
      <alignment vertical="top"/>
    </xf>
    <xf numFmtId="3" fontId="0" fillId="35" borderId="46" xfId="0" applyNumberFormat="1" applyFont="1" applyFill="1" applyBorder="1" applyAlignment="1">
      <alignment horizontal="left" vertical="center" wrapText="1"/>
    </xf>
    <xf numFmtId="0" fontId="0" fillId="35" borderId="29" xfId="0" applyNumberFormat="1" applyFont="1" applyFill="1" applyBorder="1" applyAlignment="1">
      <alignment horizontal="left" vertical="center" wrapText="1"/>
    </xf>
    <xf numFmtId="2" fontId="0" fillId="35" borderId="42" xfId="0" applyNumberFormat="1" applyFont="1" applyFill="1" applyBorder="1" applyAlignment="1">
      <alignment horizontal="left" vertical="center" wrapText="1"/>
    </xf>
    <xf numFmtId="2" fontId="0" fillId="35" borderId="47" xfId="0" applyNumberFormat="1" applyFont="1" applyFill="1" applyBorder="1" applyAlignment="1">
      <alignment horizontal="left" vertical="center" wrapText="1"/>
    </xf>
    <xf numFmtId="2" fontId="0" fillId="35" borderId="29" xfId="0" applyNumberFormat="1" applyFont="1" applyFill="1" applyBorder="1" applyAlignment="1">
      <alignment horizontal="left" vertical="center" wrapText="1"/>
    </xf>
    <xf numFmtId="3" fontId="17" fillId="35" borderId="46" xfId="0" applyNumberFormat="1" applyFont="1" applyFill="1" applyBorder="1" applyAlignment="1">
      <alignment horizontal="left" vertical="center" wrapText="1"/>
    </xf>
    <xf numFmtId="2" fontId="0" fillId="35" borderId="28" xfId="0" applyNumberFormat="1" applyFont="1" applyFill="1" applyBorder="1" applyAlignment="1">
      <alignment horizontal="left" vertical="center" wrapText="1"/>
    </xf>
    <xf numFmtId="1" fontId="0" fillId="35" borderId="29" xfId="0" applyNumberFormat="1" applyFont="1" applyFill="1" applyBorder="1" applyAlignment="1">
      <alignment horizontal="left" vertical="center" wrapText="1"/>
    </xf>
    <xf numFmtId="2" fontId="0" fillId="35" borderId="29" xfId="0" applyNumberFormat="1" applyFont="1" applyFill="1" applyBorder="1" applyAlignment="1">
      <alignment horizontal="left" vertical="top" wrapText="1"/>
    </xf>
    <xf numFmtId="2" fontId="0" fillId="35" borderId="28" xfId="0" applyNumberFormat="1" applyFont="1" applyFill="1" applyBorder="1" applyAlignment="1">
      <alignment horizontal="left" vertical="top" wrapText="1"/>
    </xf>
    <xf numFmtId="0" fontId="0" fillId="35" borderId="48" xfId="0" applyFont="1" applyFill="1" applyBorder="1" applyAlignment="1">
      <alignment vertical="top"/>
    </xf>
    <xf numFmtId="0" fontId="0" fillId="35" borderId="13" xfId="0" applyFill="1" applyBorder="1" applyAlignment="1">
      <alignment vertical="top"/>
    </xf>
    <xf numFmtId="0" fontId="0" fillId="35" borderId="27" xfId="0" applyNumberForma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18" xfId="0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2" fontId="71" fillId="0" borderId="29" xfId="0" applyNumberFormat="1" applyFont="1" applyFill="1" applyBorder="1" applyAlignment="1">
      <alignment horizontal="left" vertical="top" wrapText="1"/>
    </xf>
    <xf numFmtId="198" fontId="0" fillId="0" borderId="0" xfId="0" applyNumberFormat="1" applyFont="1" applyFill="1" applyAlignment="1">
      <alignment horizontal="left"/>
    </xf>
    <xf numFmtId="0" fontId="0" fillId="0" borderId="24" xfId="0" applyBorder="1" applyAlignment="1">
      <alignment horizontal="left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horizontal="left"/>
    </xf>
    <xf numFmtId="2" fontId="71" fillId="0" borderId="0" xfId="0" applyNumberFormat="1" applyFont="1" applyBorder="1" applyAlignment="1">
      <alignment horizontal="left"/>
    </xf>
    <xf numFmtId="0" fontId="70" fillId="0" borderId="0" xfId="0" applyFont="1" applyBorder="1" applyAlignment="1">
      <alignment/>
    </xf>
    <xf numFmtId="3" fontId="70" fillId="0" borderId="0" xfId="0" applyNumberFormat="1" applyFont="1" applyBorder="1" applyAlignment="1">
      <alignment/>
    </xf>
    <xf numFmtId="2" fontId="70" fillId="0" borderId="0" xfId="0" applyNumberFormat="1" applyFont="1" applyBorder="1" applyAlignment="1">
      <alignment/>
    </xf>
    <xf numFmtId="3" fontId="7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0" fillId="0" borderId="27" xfId="0" applyNumberFormat="1" applyFont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left"/>
    </xf>
    <xf numFmtId="2" fontId="7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0" fillId="0" borderId="0" xfId="0" applyFont="1" applyBorder="1" applyAlignment="1">
      <alignment/>
    </xf>
    <xf numFmtId="3" fontId="7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70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0" fontId="0" fillId="0" borderId="32" xfId="0" applyFont="1" applyBorder="1" applyAlignment="1">
      <alignment/>
    </xf>
    <xf numFmtId="0" fontId="1" fillId="0" borderId="0" xfId="0" applyFont="1" applyFill="1" applyBorder="1" applyAlignment="1">
      <alignment/>
    </xf>
    <xf numFmtId="188" fontId="72" fillId="0" borderId="0" xfId="0" applyNumberFormat="1" applyFont="1" applyAlignment="1">
      <alignment horizontal="left"/>
    </xf>
    <xf numFmtId="0" fontId="76" fillId="0" borderId="0" xfId="0" applyFont="1" applyAlignment="1">
      <alignment/>
    </xf>
    <xf numFmtId="0" fontId="17" fillId="0" borderId="20" xfId="0" applyFont="1" applyFill="1" applyBorder="1" applyAlignment="1">
      <alignment/>
    </xf>
    <xf numFmtId="49" fontId="0" fillId="0" borderId="48" xfId="0" applyNumberFormat="1" applyFont="1" applyBorder="1" applyAlignment="1">
      <alignment vertical="top"/>
    </xf>
    <xf numFmtId="2" fontId="0" fillId="35" borderId="49" xfId="0" applyNumberFormat="1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vertical="center" wrapText="1"/>
    </xf>
    <xf numFmtId="2" fontId="0" fillId="0" borderId="39" xfId="0" applyNumberFormat="1" applyBorder="1" applyAlignment="1">
      <alignment horizontal="left"/>
    </xf>
    <xf numFmtId="0" fontId="77" fillId="0" borderId="0" xfId="0" applyFont="1" applyAlignment="1">
      <alignment horizontal="left"/>
    </xf>
    <xf numFmtId="4" fontId="68" fillId="0" borderId="27" xfId="0" applyNumberFormat="1" applyFont="1" applyBorder="1" applyAlignment="1">
      <alignment horizontal="left" vertical="center" wrapText="1"/>
    </xf>
    <xf numFmtId="198" fontId="0" fillId="0" borderId="0" xfId="0" applyNumberFormat="1" applyFont="1" applyAlignment="1">
      <alignment horizontal="left"/>
    </xf>
    <xf numFmtId="198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34" xfId="0" applyNumberFormat="1" applyFont="1" applyBorder="1" applyAlignment="1">
      <alignment horizontal="left" vertical="center" wrapText="1"/>
    </xf>
    <xf numFmtId="0" fontId="71" fillId="0" borderId="13" xfId="0" applyNumberFormat="1" applyFont="1" applyBorder="1" applyAlignment="1">
      <alignment vertical="center" wrapText="1"/>
    </xf>
    <xf numFmtId="0" fontId="71" fillId="0" borderId="0" xfId="0" applyFont="1" applyAlignment="1">
      <alignment horizontal="left"/>
    </xf>
    <xf numFmtId="2" fontId="68" fillId="0" borderId="50" xfId="0" applyNumberFormat="1" applyFont="1" applyBorder="1" applyAlignment="1">
      <alignment horizontal="left"/>
    </xf>
    <xf numFmtId="2" fontId="0" fillId="35" borderId="46" xfId="0" applyNumberFormat="1" applyFont="1" applyFill="1" applyBorder="1" applyAlignment="1">
      <alignment horizontal="left" vertical="center" wrapText="1"/>
    </xf>
    <xf numFmtId="2" fontId="0" fillId="35" borderId="51" xfId="0" applyNumberFormat="1" applyFont="1" applyFill="1" applyBorder="1" applyAlignment="1">
      <alignment horizontal="left" vertical="center" wrapText="1"/>
    </xf>
    <xf numFmtId="2" fontId="0" fillId="35" borderId="52" xfId="0" applyNumberFormat="1" applyFont="1" applyFill="1" applyBorder="1" applyAlignment="1">
      <alignment horizontal="left" vertical="center" wrapText="1"/>
    </xf>
    <xf numFmtId="2" fontId="0" fillId="36" borderId="53" xfId="0" applyNumberFormat="1" applyFill="1" applyBorder="1" applyAlignment="1">
      <alignment horizontal="left"/>
    </xf>
    <xf numFmtId="0" fontId="0" fillId="35" borderId="54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2" fontId="0" fillId="36" borderId="56" xfId="0" applyNumberFormat="1" applyFont="1" applyFill="1" applyBorder="1" applyAlignment="1">
      <alignment horizontal="left" vertical="top" wrapText="1"/>
    </xf>
    <xf numFmtId="2" fontId="1" fillId="36" borderId="51" xfId="0" applyNumberFormat="1" applyFont="1" applyFill="1" applyBorder="1" applyAlignment="1">
      <alignment horizontal="left"/>
    </xf>
    <xf numFmtId="2" fontId="1" fillId="36" borderId="54" xfId="0" applyNumberFormat="1" applyFont="1" applyFill="1" applyBorder="1" applyAlignment="1">
      <alignment horizontal="left" vertical="top" wrapText="1"/>
    </xf>
    <xf numFmtId="2" fontId="0" fillId="0" borderId="20" xfId="0" applyNumberForma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/>
    </xf>
    <xf numFmtId="2" fontId="0" fillId="0" borderId="0" xfId="0" applyNumberFormat="1" applyFont="1" applyFill="1" applyAlignment="1">
      <alignment/>
    </xf>
    <xf numFmtId="0" fontId="71" fillId="0" borderId="13" xfId="0" applyFont="1" applyBorder="1" applyAlignment="1">
      <alignment horizontal="left" vertical="center" wrapText="1"/>
    </xf>
    <xf numFmtId="3" fontId="71" fillId="0" borderId="27" xfId="0" applyNumberFormat="1" applyFont="1" applyBorder="1" applyAlignment="1">
      <alignment horizontal="left" vertical="center"/>
    </xf>
    <xf numFmtId="0" fontId="71" fillId="0" borderId="13" xfId="0" applyNumberFormat="1" applyFont="1" applyBorder="1" applyAlignment="1">
      <alignment horizontal="left" vertical="center"/>
    </xf>
    <xf numFmtId="2" fontId="71" fillId="0" borderId="27" xfId="0" applyNumberFormat="1" applyFont="1" applyFill="1" applyBorder="1" applyAlignment="1">
      <alignment horizontal="left" vertical="center" wrapText="1"/>
    </xf>
    <xf numFmtId="2" fontId="68" fillId="0" borderId="34" xfId="0" applyNumberFormat="1" applyFont="1" applyBorder="1" applyAlignment="1">
      <alignment horizontal="left" vertical="center" wrapText="1"/>
    </xf>
    <xf numFmtId="2" fontId="68" fillId="0" borderId="27" xfId="0" applyNumberFormat="1" applyFont="1" applyBorder="1" applyAlignment="1">
      <alignment horizontal="left" vertical="center" wrapText="1"/>
    </xf>
    <xf numFmtId="2" fontId="78" fillId="0" borderId="18" xfId="0" applyNumberFormat="1" applyFont="1" applyBorder="1" applyAlignment="1">
      <alignment horizontal="left" vertical="center"/>
    </xf>
    <xf numFmtId="3" fontId="71" fillId="0" borderId="27" xfId="0" applyNumberFormat="1" applyFont="1" applyBorder="1" applyAlignment="1">
      <alignment horizontal="left" vertical="center" wrapText="1"/>
    </xf>
    <xf numFmtId="0" fontId="71" fillId="0" borderId="13" xfId="0" applyNumberFormat="1" applyFont="1" applyFill="1" applyBorder="1" applyAlignment="1">
      <alignment vertical="center" wrapText="1"/>
    </xf>
    <xf numFmtId="4" fontId="70" fillId="0" borderId="34" xfId="0" applyNumberFormat="1" applyFont="1" applyBorder="1" applyAlignment="1">
      <alignment horizontal="left" vertical="center" wrapText="1"/>
    </xf>
    <xf numFmtId="2" fontId="70" fillId="0" borderId="35" xfId="0" applyNumberFormat="1" applyFont="1" applyFill="1" applyBorder="1" applyAlignment="1">
      <alignment vertical="center" wrapText="1"/>
    </xf>
    <xf numFmtId="2" fontId="70" fillId="0" borderId="21" xfId="0" applyNumberFormat="1" applyFont="1" applyBorder="1" applyAlignment="1">
      <alignment horizontal="left" vertical="center" wrapText="1"/>
    </xf>
    <xf numFmtId="2" fontId="70" fillId="0" borderId="41" xfId="0" applyNumberFormat="1" applyFont="1" applyBorder="1" applyAlignment="1">
      <alignment horizontal="left" vertical="center" wrapText="1"/>
    </xf>
    <xf numFmtId="3" fontId="70" fillId="0" borderId="34" xfId="0" applyNumberFormat="1" applyFont="1" applyBorder="1" applyAlignment="1">
      <alignment horizontal="left" vertical="center"/>
    </xf>
    <xf numFmtId="0" fontId="70" fillId="0" borderId="35" xfId="0" applyNumberFormat="1" applyFont="1" applyBorder="1" applyAlignment="1">
      <alignment horizontal="left" vertical="center"/>
    </xf>
    <xf numFmtId="2" fontId="70" fillId="0" borderId="21" xfId="0" applyNumberFormat="1" applyFont="1" applyBorder="1" applyAlignment="1">
      <alignment horizontal="left" vertical="center"/>
    </xf>
    <xf numFmtId="2" fontId="70" fillId="0" borderId="34" xfId="0" applyNumberFormat="1" applyFont="1" applyFill="1" applyBorder="1" applyAlignment="1">
      <alignment horizontal="left" vertical="center" wrapText="1"/>
    </xf>
    <xf numFmtId="0" fontId="70" fillId="0" borderId="35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2" fontId="71" fillId="0" borderId="11" xfId="0" applyNumberFormat="1" applyFont="1" applyBorder="1" applyAlignment="1">
      <alignment horizontal="left" vertical="center" wrapText="1"/>
    </xf>
    <xf numFmtId="4" fontId="70" fillId="0" borderId="27" xfId="0" applyNumberFormat="1" applyFont="1" applyBorder="1" applyAlignment="1">
      <alignment horizontal="left" vertical="center" wrapText="1"/>
    </xf>
    <xf numFmtId="0" fontId="70" fillId="0" borderId="13" xfId="0" applyNumberFormat="1" applyFont="1" applyBorder="1" applyAlignment="1">
      <alignment vertical="center" wrapText="1"/>
    </xf>
    <xf numFmtId="2" fontId="70" fillId="0" borderId="18" xfId="0" applyNumberFormat="1" applyFont="1" applyBorder="1" applyAlignment="1">
      <alignment horizontal="left" vertical="center" wrapText="1"/>
    </xf>
    <xf numFmtId="2" fontId="70" fillId="0" borderId="37" xfId="0" applyNumberFormat="1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3" fontId="70" fillId="0" borderId="27" xfId="0" applyNumberFormat="1" applyFont="1" applyBorder="1" applyAlignment="1">
      <alignment horizontal="left" vertical="center"/>
    </xf>
    <xf numFmtId="0" fontId="70" fillId="0" borderId="13" xfId="0" applyNumberFormat="1" applyFont="1" applyBorder="1" applyAlignment="1">
      <alignment horizontal="left" vertical="center"/>
    </xf>
    <xf numFmtId="0" fontId="78" fillId="0" borderId="11" xfId="0" applyFont="1" applyBorder="1" applyAlignment="1">
      <alignment horizontal="left" vertical="center" wrapText="1"/>
    </xf>
    <xf numFmtId="3" fontId="78" fillId="0" borderId="27" xfId="0" applyNumberFormat="1" applyFont="1" applyBorder="1" applyAlignment="1">
      <alignment horizontal="left" vertical="center"/>
    </xf>
    <xf numFmtId="0" fontId="78" fillId="0" borderId="0" xfId="0" applyNumberFormat="1" applyFont="1" applyBorder="1" applyAlignment="1">
      <alignment horizontal="left" vertical="center"/>
    </xf>
    <xf numFmtId="2" fontId="78" fillId="0" borderId="30" xfId="0" applyNumberFormat="1" applyFont="1" applyFill="1" applyBorder="1" applyAlignment="1">
      <alignment horizontal="left" vertical="center" wrapText="1"/>
    </xf>
    <xf numFmtId="3" fontId="71" fillId="0" borderId="31" xfId="0" applyNumberFormat="1" applyFont="1" applyBorder="1" applyAlignment="1">
      <alignment horizontal="left" vertical="center" wrapText="1"/>
    </xf>
    <xf numFmtId="0" fontId="71" fillId="0" borderId="15" xfId="0" applyNumberFormat="1" applyFont="1" applyBorder="1" applyAlignment="1">
      <alignment vertical="center" wrapText="1"/>
    </xf>
    <xf numFmtId="2" fontId="71" fillId="0" borderId="22" xfId="0" applyNumberFormat="1" applyFont="1" applyBorder="1" applyAlignment="1">
      <alignment horizontal="left" vertical="center" wrapText="1"/>
    </xf>
    <xf numFmtId="3" fontId="71" fillId="0" borderId="34" xfId="0" applyNumberFormat="1" applyFont="1" applyBorder="1" applyAlignment="1">
      <alignment horizontal="left" vertical="center" wrapText="1"/>
    </xf>
    <xf numFmtId="0" fontId="71" fillId="0" borderId="35" xfId="0" applyNumberFormat="1" applyFont="1" applyBorder="1" applyAlignment="1">
      <alignment vertical="center" wrapText="1"/>
    </xf>
    <xf numFmtId="2" fontId="71" fillId="0" borderId="21" xfId="0" applyNumberFormat="1" applyFont="1" applyBorder="1" applyAlignment="1">
      <alignment horizontal="left" vertical="center" wrapText="1"/>
    </xf>
    <xf numFmtId="2" fontId="71" fillId="0" borderId="41" xfId="0" applyNumberFormat="1" applyFont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3" xfId="0" applyNumberFormat="1" applyFont="1" applyBorder="1" applyAlignment="1">
      <alignment horizontal="left" vertical="center" wrapText="1"/>
    </xf>
    <xf numFmtId="4" fontId="68" fillId="0" borderId="27" xfId="0" applyNumberFormat="1" applyFont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left" vertical="center" wrapText="1"/>
    </xf>
    <xf numFmtId="2" fontId="68" fillId="0" borderId="27" xfId="0" applyNumberFormat="1" applyFont="1" applyBorder="1" applyAlignment="1">
      <alignment horizontal="left" vertical="center" wrapText="1"/>
    </xf>
    <xf numFmtId="0" fontId="68" fillId="0" borderId="13" xfId="0" applyNumberFormat="1" applyFont="1" applyBorder="1" applyAlignment="1">
      <alignment vertical="center" wrapText="1"/>
    </xf>
    <xf numFmtId="3" fontId="70" fillId="0" borderId="27" xfId="0" applyNumberFormat="1" applyFont="1" applyBorder="1" applyAlignment="1">
      <alignment horizontal="left" vertical="center" wrapText="1"/>
    </xf>
    <xf numFmtId="1" fontId="71" fillId="0" borderId="27" xfId="0" applyNumberFormat="1" applyFont="1" applyBorder="1" applyAlignment="1">
      <alignment horizontal="left" vertical="center" wrapText="1"/>
    </xf>
    <xf numFmtId="2" fontId="70" fillId="0" borderId="34" xfId="0" applyNumberFormat="1" applyFont="1" applyBorder="1" applyAlignment="1">
      <alignment horizontal="left" vertical="center"/>
    </xf>
    <xf numFmtId="2" fontId="0" fillId="0" borderId="27" xfId="0" applyNumberFormat="1" applyFont="1" applyBorder="1" applyAlignment="1">
      <alignment vertical="center"/>
    </xf>
    <xf numFmtId="2" fontId="70" fillId="0" borderId="34" xfId="0" applyNumberFormat="1" applyFont="1" applyBorder="1" applyAlignment="1">
      <alignment horizontal="left" vertical="center" wrapText="1"/>
    </xf>
    <xf numFmtId="2" fontId="71" fillId="0" borderId="34" xfId="0" applyNumberFormat="1" applyFont="1" applyBorder="1" applyAlignment="1">
      <alignment horizontal="left" vertical="center" wrapText="1"/>
    </xf>
    <xf numFmtId="0" fontId="71" fillId="0" borderId="13" xfId="0" applyNumberFormat="1" applyFont="1" applyBorder="1" applyAlignment="1">
      <alignment horizontal="left" vertical="center" wrapText="1"/>
    </xf>
    <xf numFmtId="2" fontId="0" fillId="0" borderId="21" xfId="0" applyNumberFormat="1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3" xfId="0" applyNumberFormat="1" applyFont="1" applyBorder="1" applyAlignment="1">
      <alignment horizontal="left" vertical="center" wrapText="1"/>
    </xf>
    <xf numFmtId="4" fontId="68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left" vertical="center"/>
    </xf>
    <xf numFmtId="2" fontId="70" fillId="0" borderId="11" xfId="0" applyNumberFormat="1" applyFont="1" applyBorder="1" applyAlignment="1">
      <alignment horizontal="left" vertical="center" wrapText="1"/>
    </xf>
    <xf numFmtId="0" fontId="70" fillId="0" borderId="13" xfId="0" applyNumberFormat="1" applyFont="1" applyBorder="1" applyAlignment="1">
      <alignment horizontal="left" vertical="center" wrapText="1"/>
    </xf>
    <xf numFmtId="2" fontId="70" fillId="0" borderId="37" xfId="0" applyNumberFormat="1" applyFont="1" applyFill="1" applyBorder="1" applyAlignment="1">
      <alignment horizontal="left" vertical="center" wrapText="1"/>
    </xf>
    <xf numFmtId="3" fontId="71" fillId="0" borderId="31" xfId="0" applyNumberFormat="1" applyFont="1" applyFill="1" applyBorder="1" applyAlignment="1">
      <alignment horizontal="left" vertical="center" wrapText="1"/>
    </xf>
    <xf numFmtId="0" fontId="71" fillId="0" borderId="0" xfId="0" applyNumberFormat="1" applyFont="1" applyFill="1" applyBorder="1" applyAlignment="1">
      <alignment horizontal="left" vertical="center" wrapText="1"/>
    </xf>
    <xf numFmtId="2" fontId="71" fillId="0" borderId="18" xfId="0" applyNumberFormat="1" applyFont="1" applyFill="1" applyBorder="1" applyAlignment="1">
      <alignment horizontal="left" vertical="center"/>
    </xf>
    <xf numFmtId="2" fontId="71" fillId="0" borderId="27" xfId="0" applyNumberFormat="1" applyFont="1" applyFill="1" applyBorder="1" applyAlignment="1">
      <alignment horizontal="left" vertical="center"/>
    </xf>
    <xf numFmtId="2" fontId="71" fillId="0" borderId="33" xfId="0" applyNumberFormat="1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0" fontId="70" fillId="0" borderId="0" xfId="0" applyNumberFormat="1" applyFont="1" applyFill="1" applyBorder="1" applyAlignment="1">
      <alignment horizontal="left" vertical="center"/>
    </xf>
    <xf numFmtId="2" fontId="70" fillId="0" borderId="18" xfId="0" applyNumberFormat="1" applyFont="1" applyFill="1" applyBorder="1" applyAlignment="1">
      <alignment horizontal="left" vertical="center"/>
    </xf>
    <xf numFmtId="2" fontId="70" fillId="0" borderId="27" xfId="0" applyNumberFormat="1" applyFont="1" applyFill="1" applyBorder="1" applyAlignment="1">
      <alignment horizontal="left" vertical="center"/>
    </xf>
    <xf numFmtId="2" fontId="70" fillId="0" borderId="30" xfId="0" applyNumberFormat="1" applyFont="1" applyFill="1" applyBorder="1" applyAlignment="1">
      <alignment horizontal="left" vertical="center" wrapText="1"/>
    </xf>
    <xf numFmtId="0" fontId="0" fillId="0" borderId="5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0" fillId="0" borderId="16" xfId="0" applyNumberFormat="1" applyFont="1" applyBorder="1" applyAlignment="1">
      <alignment horizontal="left" wrapText="1"/>
    </xf>
    <xf numFmtId="2" fontId="68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left"/>
    </xf>
    <xf numFmtId="0" fontId="70" fillId="0" borderId="0" xfId="0" applyFont="1" applyAlignment="1">
      <alignment horizontal="left"/>
    </xf>
    <xf numFmtId="2" fontId="70" fillId="0" borderId="39" xfId="0" applyNumberFormat="1" applyFont="1" applyBorder="1" applyAlignment="1">
      <alignment horizontal="left"/>
    </xf>
    <xf numFmtId="2" fontId="70" fillId="0" borderId="0" xfId="0" applyNumberFormat="1" applyFont="1" applyBorder="1" applyAlignment="1">
      <alignment horizontal="left" wrapText="1"/>
    </xf>
    <xf numFmtId="0" fontId="70" fillId="0" borderId="23" xfId="0" applyFont="1" applyBorder="1" applyAlignment="1">
      <alignment horizontal="left" vertical="center" wrapText="1"/>
    </xf>
    <xf numFmtId="4" fontId="70" fillId="0" borderId="34" xfId="0" applyNumberFormat="1" applyFont="1" applyBorder="1" applyAlignment="1">
      <alignment horizontal="left" vertical="center"/>
    </xf>
    <xf numFmtId="2" fontId="70" fillId="0" borderId="36" xfId="0" applyNumberFormat="1" applyFont="1" applyFill="1" applyBorder="1" applyAlignment="1">
      <alignment horizontal="left" vertical="center" wrapText="1"/>
    </xf>
    <xf numFmtId="2" fontId="70" fillId="0" borderId="14" xfId="0" applyNumberFormat="1" applyFont="1" applyFill="1" applyBorder="1" applyAlignment="1">
      <alignment horizontal="left" vertical="center" wrapText="1"/>
    </xf>
    <xf numFmtId="3" fontId="70" fillId="0" borderId="31" xfId="0" applyNumberFormat="1" applyFont="1" applyFill="1" applyBorder="1" applyAlignment="1">
      <alignment horizontal="left" vertical="center" wrapText="1"/>
    </xf>
    <xf numFmtId="0" fontId="70" fillId="0" borderId="0" xfId="0" applyNumberFormat="1" applyFont="1" applyFill="1" applyBorder="1" applyAlignment="1">
      <alignment horizontal="left" vertical="center" wrapText="1"/>
    </xf>
    <xf numFmtId="2" fontId="70" fillId="0" borderId="33" xfId="0" applyNumberFormat="1" applyFont="1" applyFill="1" applyBorder="1" applyAlignment="1">
      <alignment horizontal="left" vertical="center" wrapText="1"/>
    </xf>
    <xf numFmtId="4" fontId="68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4" fontId="70" fillId="0" borderId="0" xfId="0" applyNumberFormat="1" applyFont="1" applyBorder="1" applyAlignment="1">
      <alignment horizontal="left" wrapText="1"/>
    </xf>
    <xf numFmtId="0" fontId="70" fillId="0" borderId="0" xfId="0" applyFont="1" applyAlignment="1">
      <alignment/>
    </xf>
    <xf numFmtId="0" fontId="0" fillId="0" borderId="34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0" fillId="0" borderId="39" xfId="0" applyBorder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2" fontId="79" fillId="0" borderId="24" xfId="0" applyNumberFormat="1" applyFont="1" applyBorder="1" applyAlignment="1">
      <alignment horizontal="left"/>
    </xf>
    <xf numFmtId="2" fontId="79" fillId="0" borderId="24" xfId="0" applyNumberFormat="1" applyFont="1" applyFill="1" applyBorder="1" applyAlignment="1">
      <alignment horizontal="left"/>
    </xf>
    <xf numFmtId="4" fontId="80" fillId="35" borderId="27" xfId="0" applyNumberFormat="1" applyFont="1" applyFill="1" applyBorder="1" applyAlignment="1">
      <alignment horizontal="left"/>
    </xf>
    <xf numFmtId="180" fontId="80" fillId="35" borderId="13" xfId="0" applyNumberFormat="1" applyFont="1" applyFill="1" applyBorder="1" applyAlignment="1">
      <alignment/>
    </xf>
    <xf numFmtId="0" fontId="80" fillId="35" borderId="13" xfId="0" applyFont="1" applyFill="1" applyBorder="1" applyAlignment="1">
      <alignment/>
    </xf>
    <xf numFmtId="4" fontId="70" fillId="0" borderId="27" xfId="0" applyNumberFormat="1" applyFont="1" applyFill="1" applyBorder="1" applyAlignment="1">
      <alignment horizontal="left" vertical="center"/>
    </xf>
    <xf numFmtId="1" fontId="71" fillId="0" borderId="13" xfId="0" applyNumberFormat="1" applyFont="1" applyBorder="1" applyAlignment="1">
      <alignment vertical="center" wrapText="1"/>
    </xf>
    <xf numFmtId="2" fontId="71" fillId="0" borderId="37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2" fontId="0" fillId="0" borderId="0" xfId="0" applyNumberFormat="1" applyFont="1" applyFill="1" applyAlignment="1">
      <alignment horizontal="left"/>
    </xf>
    <xf numFmtId="49" fontId="81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/>
    </xf>
    <xf numFmtId="0" fontId="7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" fontId="0" fillId="0" borderId="34" xfId="0" applyNumberFormat="1" applyFont="1" applyFill="1" applyBorder="1" applyAlignment="1">
      <alignment horizontal="left" vertical="center"/>
    </xf>
    <xf numFmtId="0" fontId="20" fillId="0" borderId="0" xfId="0" applyFont="1" applyAlignment="1">
      <alignment/>
    </xf>
    <xf numFmtId="4" fontId="0" fillId="0" borderId="32" xfId="0" applyNumberFormat="1" applyBorder="1" applyAlignment="1">
      <alignment horizontal="left"/>
    </xf>
    <xf numFmtId="0" fontId="0" fillId="0" borderId="0" xfId="0" applyFill="1" applyAlignment="1">
      <alignment/>
    </xf>
    <xf numFmtId="2" fontId="73" fillId="0" borderId="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2" fontId="73" fillId="0" borderId="0" xfId="0" applyNumberFormat="1" applyFont="1" applyFill="1" applyBorder="1" applyAlignment="1">
      <alignment horizontal="left"/>
    </xf>
    <xf numFmtId="2" fontId="73" fillId="0" borderId="0" xfId="0" applyNumberFormat="1" applyFont="1" applyFill="1" applyAlignment="1">
      <alignment horizontal="left"/>
    </xf>
    <xf numFmtId="4" fontId="73" fillId="0" borderId="0" xfId="0" applyNumberFormat="1" applyFont="1" applyFill="1" applyBorder="1" applyAlignment="1">
      <alignment horizontal="left"/>
    </xf>
    <xf numFmtId="2" fontId="7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71" fillId="0" borderId="17" xfId="0" applyNumberFormat="1" applyFont="1" applyBorder="1" applyAlignment="1">
      <alignment horizontal="left" vertical="center" wrapText="1"/>
    </xf>
    <xf numFmtId="0" fontId="71" fillId="0" borderId="35" xfId="0" applyFont="1" applyBorder="1" applyAlignment="1">
      <alignment horizontal="left" vertical="center" wrapText="1"/>
    </xf>
    <xf numFmtId="2" fontId="0" fillId="0" borderId="17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198" fontId="0" fillId="0" borderId="0" xfId="0" applyNumberFormat="1" applyFont="1" applyAlignment="1">
      <alignment horizontal="left"/>
    </xf>
    <xf numFmtId="0" fontId="1" fillId="0" borderId="42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2" fontId="71" fillId="0" borderId="20" xfId="0" applyNumberFormat="1" applyFont="1" applyBorder="1" applyAlignment="1">
      <alignment horizontal="left" vertical="center" wrapText="1"/>
    </xf>
    <xf numFmtId="2" fontId="71" fillId="0" borderId="13" xfId="0" applyNumberFormat="1" applyFont="1" applyBorder="1" applyAlignment="1">
      <alignment horizontal="left" vertical="center" wrapText="1"/>
    </xf>
    <xf numFmtId="2" fontId="68" fillId="0" borderId="20" xfId="0" applyNumberFormat="1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0" fontId="1" fillId="0" borderId="55" xfId="0" applyFont="1" applyBorder="1" applyAlignment="1">
      <alignment horizontal="left" vertical="top" wrapText="1"/>
    </xf>
    <xf numFmtId="2" fontId="68" fillId="0" borderId="13" xfId="0" applyNumberFormat="1" applyFont="1" applyBorder="1" applyAlignment="1">
      <alignment horizontal="left" vertical="center" wrapText="1"/>
    </xf>
    <xf numFmtId="2" fontId="68" fillId="0" borderId="19" xfId="0" applyNumberFormat="1" applyFont="1" applyBorder="1" applyAlignment="1">
      <alignment horizontal="center" vertical="center" wrapText="1"/>
    </xf>
    <xf numFmtId="2" fontId="68" fillId="0" borderId="15" xfId="0" applyNumberFormat="1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left" vertical="center" wrapText="1"/>
    </xf>
    <xf numFmtId="2" fontId="0" fillId="0" borderId="22" xfId="0" applyNumberFormat="1" applyFont="1" applyBorder="1" applyAlignment="1">
      <alignment horizontal="left" vertical="center" wrapText="1"/>
    </xf>
    <xf numFmtId="2" fontId="0" fillId="0" borderId="41" xfId="0" applyNumberFormat="1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0" fillId="0" borderId="41" xfId="0" applyNumberFormat="1" applyFont="1" applyFill="1" applyBorder="1" applyAlignment="1">
      <alignment horizontal="left" vertical="center" wrapText="1"/>
    </xf>
    <xf numFmtId="2" fontId="0" fillId="0" borderId="37" xfId="0" applyNumberFormat="1" applyFont="1" applyFill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 wrapText="1"/>
    </xf>
    <xf numFmtId="49" fontId="0" fillId="0" borderId="60" xfId="0" applyNumberFormat="1" applyFont="1" applyBorder="1" applyAlignment="1">
      <alignment vertical="top" wrapText="1"/>
    </xf>
    <xf numFmtId="49" fontId="0" fillId="0" borderId="5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2" fontId="0" fillId="0" borderId="21" xfId="0" applyNumberFormat="1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left" vertical="center" wrapText="1"/>
    </xf>
    <xf numFmtId="0" fontId="82" fillId="0" borderId="35" xfId="0" applyNumberFormat="1" applyFont="1" applyBorder="1" applyAlignment="1">
      <alignment horizontal="left" vertical="center" wrapText="1"/>
    </xf>
    <xf numFmtId="0" fontId="82" fillId="0" borderId="13" xfId="0" applyNumberFormat="1" applyFont="1" applyBorder="1" applyAlignment="1">
      <alignment horizontal="left" vertical="center" wrapText="1"/>
    </xf>
    <xf numFmtId="0" fontId="82" fillId="0" borderId="15" xfId="0" applyNumberFormat="1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49" fontId="0" fillId="0" borderId="48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left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35" xfId="0" applyNumberFormat="1" applyFont="1" applyBorder="1" applyAlignment="1">
      <alignment horizontal="left" vertical="center" wrapText="1"/>
    </xf>
    <xf numFmtId="0" fontId="68" fillId="0" borderId="13" xfId="0" applyNumberFormat="1" applyFont="1" applyBorder="1" applyAlignment="1">
      <alignment horizontal="left" vertical="center" wrapText="1"/>
    </xf>
    <xf numFmtId="0" fontId="68" fillId="0" borderId="15" xfId="0" applyNumberFormat="1" applyFont="1" applyBorder="1" applyAlignment="1">
      <alignment horizontal="left" vertical="center" wrapText="1"/>
    </xf>
    <xf numFmtId="49" fontId="0" fillId="0" borderId="60" xfId="0" applyNumberFormat="1" applyFont="1" applyBorder="1" applyAlignment="1">
      <alignment horizontal="left" vertical="top" wrapText="1"/>
    </xf>
    <xf numFmtId="49" fontId="0" fillId="0" borderId="48" xfId="0" applyNumberFormat="1" applyFont="1" applyBorder="1" applyAlignment="1">
      <alignment horizontal="left" vertical="top" wrapText="1"/>
    </xf>
    <xf numFmtId="2" fontId="70" fillId="37" borderId="20" xfId="0" applyNumberFormat="1" applyFont="1" applyFill="1" applyBorder="1" applyAlignment="1">
      <alignment horizontal="left" vertical="center" wrapText="1"/>
    </xf>
    <xf numFmtId="0" fontId="70" fillId="37" borderId="13" xfId="0" applyFont="1" applyFill="1" applyBorder="1" applyAlignment="1">
      <alignment horizontal="left" vertical="center" wrapText="1"/>
    </xf>
    <xf numFmtId="49" fontId="0" fillId="0" borderId="61" xfId="0" applyNumberFormat="1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2" fontId="0" fillId="0" borderId="34" xfId="0" applyNumberFormat="1" applyFont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2" fontId="0" fillId="0" borderId="31" xfId="0" applyNumberFormat="1" applyFont="1" applyBorder="1" applyAlignment="1">
      <alignment horizontal="left" vertical="center" wrapText="1"/>
    </xf>
    <xf numFmtId="2" fontId="71" fillId="0" borderId="19" xfId="0" applyNumberFormat="1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2" fontId="70" fillId="0" borderId="20" xfId="0" applyNumberFormat="1" applyFont="1" applyBorder="1" applyAlignment="1">
      <alignment horizontal="left" vertical="center" wrapText="1"/>
    </xf>
    <xf numFmtId="2" fontId="70" fillId="0" borderId="13" xfId="0" applyNumberFormat="1" applyFont="1" applyBorder="1" applyAlignment="1">
      <alignment horizontal="left" vertical="center" wrapText="1"/>
    </xf>
    <xf numFmtId="2" fontId="68" fillId="0" borderId="47" xfId="0" applyNumberFormat="1" applyFont="1" applyBorder="1" applyAlignment="1">
      <alignment horizontal="left" vertical="center" wrapText="1"/>
    </xf>
    <xf numFmtId="0" fontId="68" fillId="0" borderId="29" xfId="0" applyFont="1" applyBorder="1" applyAlignment="1">
      <alignment horizontal="left" vertical="center" wrapText="1"/>
    </xf>
    <xf numFmtId="0" fontId="1" fillId="0" borderId="49" xfId="0" applyFont="1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2" fontId="71" fillId="0" borderId="64" xfId="0" applyNumberFormat="1" applyFont="1" applyBorder="1" applyAlignment="1">
      <alignment horizontal="left" vertical="center" wrapText="1"/>
    </xf>
    <xf numFmtId="2" fontId="71" fillId="0" borderId="65" xfId="0" applyNumberFormat="1" applyFont="1" applyBorder="1" applyAlignment="1">
      <alignment horizontal="left" vertical="center" wrapText="1"/>
    </xf>
    <xf numFmtId="2" fontId="0" fillId="0" borderId="40" xfId="0" applyNumberFormat="1" applyFont="1" applyFill="1" applyBorder="1" applyAlignment="1">
      <alignment horizontal="left" vertical="center" wrapText="1"/>
    </xf>
    <xf numFmtId="2" fontId="68" fillId="0" borderId="17" xfId="0" applyNumberFormat="1" applyFont="1" applyBorder="1" applyAlignment="1">
      <alignment horizontal="left" vertical="center" wrapText="1"/>
    </xf>
    <xf numFmtId="0" fontId="68" fillId="0" borderId="35" xfId="0" applyFont="1" applyBorder="1" applyAlignment="1">
      <alignment horizontal="left" vertical="center" wrapText="1"/>
    </xf>
    <xf numFmtId="2" fontId="68" fillId="0" borderId="19" xfId="0" applyNumberFormat="1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left" vertical="center" wrapText="1"/>
    </xf>
    <xf numFmtId="2" fontId="70" fillId="37" borderId="17" xfId="0" applyNumberFormat="1" applyFont="1" applyFill="1" applyBorder="1" applyAlignment="1">
      <alignment horizontal="left" vertical="center" wrapText="1"/>
    </xf>
    <xf numFmtId="0" fontId="70" fillId="37" borderId="35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4" fontId="71" fillId="0" borderId="66" xfId="0" applyNumberFormat="1" applyFont="1" applyBorder="1" applyAlignment="1">
      <alignment horizontal="left" vertical="center" wrapText="1"/>
    </xf>
    <xf numFmtId="4" fontId="71" fillId="0" borderId="6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1" fontId="71" fillId="0" borderId="29" xfId="0" applyNumberFormat="1" applyFont="1" applyBorder="1" applyAlignment="1">
      <alignment horizontal="left" vertical="center" wrapText="1"/>
    </xf>
    <xf numFmtId="1" fontId="71" fillId="0" borderId="13" xfId="0" applyNumberFormat="1" applyFont="1" applyBorder="1" applyAlignment="1">
      <alignment horizontal="left" vertical="center" wrapText="1"/>
    </xf>
    <xf numFmtId="1" fontId="71" fillId="0" borderId="15" xfId="0" applyNumberFormat="1" applyFont="1" applyBorder="1" applyAlignment="1">
      <alignment horizontal="left" vertical="center" wrapText="1"/>
    </xf>
    <xf numFmtId="1" fontId="68" fillId="0" borderId="21" xfId="0" applyNumberFormat="1" applyFont="1" applyBorder="1" applyAlignment="1">
      <alignment horizontal="center" vertical="center" wrapText="1"/>
    </xf>
    <xf numFmtId="1" fontId="68" fillId="0" borderId="18" xfId="0" applyNumberFormat="1" applyFont="1" applyBorder="1" applyAlignment="1">
      <alignment horizontal="center" vertical="center" wrapText="1"/>
    </xf>
    <xf numFmtId="1" fontId="68" fillId="0" borderId="22" xfId="0" applyNumberFormat="1" applyFont="1" applyBorder="1" applyAlignment="1">
      <alignment horizontal="center" vertical="center" wrapText="1"/>
    </xf>
    <xf numFmtId="2" fontId="71" fillId="0" borderId="68" xfId="0" applyNumberFormat="1" applyFont="1" applyBorder="1" applyAlignment="1">
      <alignment horizontal="left" vertical="center" wrapText="1"/>
    </xf>
    <xf numFmtId="2" fontId="71" fillId="0" borderId="69" xfId="0" applyNumberFormat="1" applyFont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4" fontId="68" fillId="0" borderId="34" xfId="0" applyNumberFormat="1" applyFont="1" applyBorder="1" applyAlignment="1">
      <alignment horizontal="left" vertical="center" wrapText="1"/>
    </xf>
    <xf numFmtId="4" fontId="68" fillId="0" borderId="27" xfId="0" applyNumberFormat="1" applyFont="1" applyBorder="1" applyAlignment="1">
      <alignment horizontal="left" vertical="center" wrapText="1"/>
    </xf>
    <xf numFmtId="4" fontId="68" fillId="0" borderId="31" xfId="0" applyNumberFormat="1" applyFont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2" fontId="0" fillId="0" borderId="34" xfId="0" applyNumberFormat="1" applyFont="1" applyFill="1" applyBorder="1" applyAlignment="1">
      <alignment horizontal="left" vertical="center" wrapText="1"/>
    </xf>
    <xf numFmtId="2" fontId="0" fillId="0" borderId="27" xfId="0" applyNumberFormat="1" applyFont="1" applyFill="1" applyBorder="1" applyAlignment="1">
      <alignment horizontal="left" vertical="center" wrapText="1"/>
    </xf>
    <xf numFmtId="49" fontId="0" fillId="0" borderId="70" xfId="0" applyNumberFormat="1" applyFont="1" applyBorder="1" applyAlignment="1">
      <alignment vertical="top" wrapText="1"/>
    </xf>
    <xf numFmtId="1" fontId="0" fillId="0" borderId="35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 wrapText="1"/>
    </xf>
    <xf numFmtId="1" fontId="68" fillId="0" borderId="68" xfId="0" applyNumberFormat="1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" fillId="0" borderId="42" xfId="0" applyFont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58" xfId="0" applyBorder="1" applyAlignment="1">
      <alignment vertical="top"/>
    </xf>
    <xf numFmtId="49" fontId="0" fillId="0" borderId="57" xfId="0" applyNumberFormat="1" applyFont="1" applyBorder="1" applyAlignment="1">
      <alignment vertical="top" wrapText="1"/>
    </xf>
    <xf numFmtId="0" fontId="1" fillId="33" borderId="72" xfId="0" applyFont="1" applyFill="1" applyBorder="1" applyAlignment="1">
      <alignment horizontal="center"/>
    </xf>
    <xf numFmtId="0" fontId="1" fillId="33" borderId="73" xfId="0" applyFont="1" applyFill="1" applyBorder="1" applyAlignment="1">
      <alignment horizontal="center"/>
    </xf>
    <xf numFmtId="0" fontId="1" fillId="33" borderId="74" xfId="0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left" vertical="center" wrapText="1"/>
    </xf>
    <xf numFmtId="4" fontId="0" fillId="0" borderId="31" xfId="0" applyNumberFormat="1" applyFont="1" applyFill="1" applyBorder="1" applyAlignment="1">
      <alignment horizontal="left" vertical="center" wrapText="1"/>
    </xf>
    <xf numFmtId="2" fontId="70" fillId="37" borderId="13" xfId="0" applyNumberFormat="1" applyFont="1" applyFill="1" applyBorder="1" applyAlignment="1">
      <alignment horizontal="left" vertical="center" wrapText="1"/>
    </xf>
    <xf numFmtId="0" fontId="0" fillId="0" borderId="45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45" xfId="0" applyFont="1" applyBorder="1" applyAlignment="1">
      <alignment vertical="top"/>
    </xf>
    <xf numFmtId="0" fontId="0" fillId="0" borderId="48" xfId="0" applyBorder="1" applyAlignment="1">
      <alignment/>
    </xf>
    <xf numFmtId="0" fontId="0" fillId="0" borderId="76" xfId="0" applyBorder="1" applyAlignment="1">
      <alignment/>
    </xf>
    <xf numFmtId="0" fontId="1" fillId="33" borderId="77" xfId="0" applyFont="1" applyFill="1" applyBorder="1" applyAlignment="1">
      <alignment horizontal="center"/>
    </xf>
    <xf numFmtId="0" fontId="1" fillId="0" borderId="45" xfId="0" applyFont="1" applyBorder="1" applyAlignment="1">
      <alignment vertical="top"/>
    </xf>
    <xf numFmtId="0" fontId="1" fillId="0" borderId="75" xfId="0" applyFont="1" applyBorder="1" applyAlignment="1">
      <alignment vertical="top"/>
    </xf>
    <xf numFmtId="0" fontId="1" fillId="0" borderId="46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2" fontId="82" fillId="0" borderId="34" xfId="0" applyNumberFormat="1" applyFont="1" applyBorder="1" applyAlignment="1">
      <alignment horizontal="left" vertical="center" wrapText="1"/>
    </xf>
    <xf numFmtId="2" fontId="82" fillId="0" borderId="27" xfId="0" applyNumberFormat="1" applyFont="1" applyBorder="1" applyAlignment="1">
      <alignment horizontal="left" vertical="center" wrapText="1"/>
    </xf>
    <xf numFmtId="2" fontId="82" fillId="0" borderId="31" xfId="0" applyNumberFormat="1" applyFont="1" applyBorder="1" applyAlignment="1">
      <alignment horizontal="left" vertical="center" wrapText="1"/>
    </xf>
    <xf numFmtId="2" fontId="68" fillId="0" borderId="34" xfId="0" applyNumberFormat="1" applyFont="1" applyBorder="1" applyAlignment="1">
      <alignment horizontal="left" vertical="center" wrapText="1"/>
    </xf>
    <xf numFmtId="2" fontId="68" fillId="0" borderId="27" xfId="0" applyNumberFormat="1" applyFont="1" applyBorder="1" applyAlignment="1">
      <alignment horizontal="left" vertical="center" wrapText="1"/>
    </xf>
    <xf numFmtId="2" fontId="68" fillId="0" borderId="31" xfId="0" applyNumberFormat="1" applyFont="1" applyBorder="1" applyAlignment="1">
      <alignment horizontal="left" vertical="center" wrapText="1"/>
    </xf>
    <xf numFmtId="0" fontId="1" fillId="33" borderId="81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0" borderId="84" xfId="0" applyFont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6" xfId="0" applyBorder="1" applyAlignment="1">
      <alignment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51" xfId="0" applyFont="1" applyBorder="1" applyAlignment="1">
      <alignment horizontal="left" vertical="top" wrapText="1"/>
    </xf>
    <xf numFmtId="0" fontId="1" fillId="0" borderId="54" xfId="0" applyFont="1" applyBorder="1" applyAlignment="1">
      <alignment horizontal="left" vertical="top" wrapText="1"/>
    </xf>
    <xf numFmtId="4" fontId="71" fillId="0" borderId="46" xfId="0" applyNumberFormat="1" applyFont="1" applyFill="1" applyBorder="1" applyAlignment="1">
      <alignment horizontal="left" vertical="top" wrapText="1"/>
    </xf>
    <xf numFmtId="4" fontId="71" fillId="0" borderId="51" xfId="0" applyNumberFormat="1" applyFont="1" applyFill="1" applyBorder="1" applyAlignment="1">
      <alignment horizontal="left" vertical="top" wrapText="1"/>
    </xf>
    <xf numFmtId="4" fontId="71" fillId="0" borderId="59" xfId="0" applyNumberFormat="1" applyFont="1" applyFill="1" applyBorder="1" applyAlignment="1">
      <alignment horizontal="left" vertical="top" wrapText="1"/>
    </xf>
    <xf numFmtId="4" fontId="71" fillId="0" borderId="54" xfId="0" applyNumberFormat="1" applyFont="1" applyFill="1" applyBorder="1" applyAlignment="1">
      <alignment horizontal="left" vertical="top" wrapText="1"/>
    </xf>
    <xf numFmtId="4" fontId="71" fillId="0" borderId="27" xfId="0" applyNumberFormat="1" applyFont="1" applyFill="1" applyBorder="1" applyAlignment="1">
      <alignment horizontal="left" vertical="top" wrapText="1"/>
    </xf>
    <xf numFmtId="4" fontId="71" fillId="0" borderId="0" xfId="0" applyNumberFormat="1" applyFont="1" applyFill="1" applyBorder="1" applyAlignment="1">
      <alignment horizontal="left" vertical="top" wrapText="1"/>
    </xf>
    <xf numFmtId="2" fontId="0" fillId="0" borderId="35" xfId="0" applyNumberFormat="1" applyFont="1" applyBorder="1" applyAlignment="1">
      <alignment horizontal="left" vertical="center" wrapText="1"/>
    </xf>
    <xf numFmtId="1" fontId="10" fillId="0" borderId="0" xfId="0" applyNumberFormat="1" applyFont="1" applyFill="1" applyAlignment="1">
      <alignment horizontal="center"/>
    </xf>
    <xf numFmtId="0" fontId="0" fillId="0" borderId="89" xfId="0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1" fillId="33" borderId="72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33" borderId="91" xfId="0" applyFont="1" applyFill="1" applyBorder="1" applyAlignment="1">
      <alignment horizontal="center" wrapText="1"/>
    </xf>
    <xf numFmtId="0" fontId="0" fillId="0" borderId="58" xfId="0" applyBorder="1" applyAlignment="1">
      <alignment/>
    </xf>
    <xf numFmtId="0" fontId="1" fillId="0" borderId="92" xfId="0" applyFont="1" applyBorder="1" applyAlignment="1">
      <alignment vertical="top" wrapText="1"/>
    </xf>
    <xf numFmtId="0" fontId="1" fillId="0" borderId="93" xfId="0" applyFont="1" applyBorder="1" applyAlignment="1">
      <alignment vertical="top" wrapText="1"/>
    </xf>
    <xf numFmtId="0" fontId="1" fillId="33" borderId="86" xfId="0" applyFont="1" applyFill="1" applyBorder="1" applyAlignment="1">
      <alignment horizontal="center"/>
    </xf>
    <xf numFmtId="0" fontId="1" fillId="0" borderId="42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left" vertical="top" wrapText="1"/>
    </xf>
    <xf numFmtId="4" fontId="1" fillId="36" borderId="53" xfId="0" applyNumberFormat="1" applyFont="1" applyFill="1" applyBorder="1" applyAlignment="1">
      <alignment horizontal="center"/>
    </xf>
    <xf numFmtId="4" fontId="1" fillId="36" borderId="94" xfId="0" applyNumberFormat="1" applyFont="1" applyFill="1" applyBorder="1" applyAlignment="1">
      <alignment horizontal="center"/>
    </xf>
    <xf numFmtId="2" fontId="11" fillId="38" borderId="95" xfId="0" applyNumberFormat="1" applyFont="1" applyFill="1" applyBorder="1" applyAlignment="1">
      <alignment horizontal="center" vertical="center"/>
    </xf>
    <xf numFmtId="2" fontId="11" fillId="38" borderId="25" xfId="0" applyNumberFormat="1" applyFont="1" applyFill="1" applyBorder="1" applyAlignment="1">
      <alignment horizontal="center" vertical="center"/>
    </xf>
    <xf numFmtId="2" fontId="1" fillId="38" borderId="96" xfId="0" applyNumberFormat="1" applyFont="1" applyFill="1" applyBorder="1" applyAlignment="1">
      <alignment horizontal="center"/>
    </xf>
    <xf numFmtId="0" fontId="1" fillId="0" borderId="97" xfId="0" applyFont="1" applyBorder="1" applyAlignment="1">
      <alignment horizontal="center"/>
    </xf>
    <xf numFmtId="2" fontId="11" fillId="38" borderId="95" xfId="0" applyNumberFormat="1" applyFont="1" applyFill="1" applyBorder="1" applyAlignment="1">
      <alignment horizontal="center" vertical="top"/>
    </xf>
    <xf numFmtId="2" fontId="11" fillId="38" borderId="25" xfId="0" applyNumberFormat="1" applyFont="1" applyFill="1" applyBorder="1" applyAlignment="1">
      <alignment horizontal="center" vertical="top"/>
    </xf>
    <xf numFmtId="2" fontId="1" fillId="36" borderId="56" xfId="0" applyNumberFormat="1" applyFont="1" applyFill="1" applyBorder="1" applyAlignment="1">
      <alignment horizontal="center" vertical="top" wrapText="1"/>
    </xf>
    <xf numFmtId="2" fontId="1" fillId="36" borderId="98" xfId="0" applyNumberFormat="1" applyFont="1" applyFill="1" applyBorder="1" applyAlignment="1">
      <alignment horizontal="center" vertical="top" wrapText="1"/>
    </xf>
    <xf numFmtId="2" fontId="1" fillId="38" borderId="96" xfId="0" applyNumberFormat="1" applyFont="1" applyFill="1" applyBorder="1" applyAlignment="1">
      <alignment horizontal="center" vertical="top"/>
    </xf>
    <xf numFmtId="2" fontId="1" fillId="38" borderId="97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Alignment="1">
      <alignment horizontal="left"/>
    </xf>
    <xf numFmtId="2" fontId="0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0" fillId="35" borderId="28" xfId="0" applyNumberFormat="1" applyFont="1" applyFill="1" applyBorder="1" applyAlignment="1">
      <alignment vertical="top"/>
    </xf>
    <xf numFmtId="49" fontId="0" fillId="35" borderId="11" xfId="0" applyNumberFormat="1" applyFill="1" applyBorder="1" applyAlignment="1">
      <alignment vertical="top"/>
    </xf>
    <xf numFmtId="4" fontId="1" fillId="36" borderId="51" xfId="0" applyNumberFormat="1" applyFont="1" applyFill="1" applyBorder="1" applyAlignment="1">
      <alignment horizontal="center"/>
    </xf>
    <xf numFmtId="2" fontId="1" fillId="36" borderId="96" xfId="0" applyNumberFormat="1" applyFont="1" applyFill="1" applyBorder="1" applyAlignment="1">
      <alignment horizontal="center" vertical="top" wrapText="1"/>
    </xf>
    <xf numFmtId="2" fontId="1" fillId="36" borderId="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left"/>
    </xf>
    <xf numFmtId="2" fontId="1" fillId="36" borderId="26" xfId="0" applyNumberFormat="1" applyFont="1" applyFill="1" applyBorder="1" applyAlignment="1">
      <alignment horizontal="center" vertical="top" wrapText="1"/>
    </xf>
    <xf numFmtId="49" fontId="0" fillId="0" borderId="57" xfId="0" applyNumberFormat="1" applyFont="1" applyBorder="1" applyAlignment="1">
      <alignment horizontal="left" vertical="top" wrapText="1"/>
    </xf>
    <xf numFmtId="2" fontId="71" fillId="0" borderId="20" xfId="0" applyNumberFormat="1" applyFont="1" applyFill="1" applyBorder="1" applyAlignment="1">
      <alignment horizontal="left" vertical="center" wrapText="1"/>
    </xf>
    <xf numFmtId="2" fontId="71" fillId="0" borderId="13" xfId="0" applyNumberFormat="1" applyFont="1" applyFill="1" applyBorder="1" applyAlignment="1">
      <alignment horizontal="left" vertical="center" wrapText="1"/>
    </xf>
    <xf numFmtId="0" fontId="7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 vertical="top" wrapText="1"/>
    </xf>
    <xf numFmtId="2" fontId="0" fillId="0" borderId="20" xfId="0" applyNumberFormat="1" applyFont="1" applyFill="1" applyBorder="1" applyAlignment="1">
      <alignment horizontal="lef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left"/>
    </xf>
    <xf numFmtId="0" fontId="0" fillId="0" borderId="2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Ausgaben pro Paar in EUR (J&amp;C)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1815"/>
          <c:w val="0.3665"/>
          <c:h val="0.730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Statistik!$A$1:$G$1</c:f>
              <c:strCache/>
            </c:strRef>
          </c:cat>
          <c:val>
            <c:numRef>
              <c:f>Statistik!$A$2:$G$2</c:f>
              <c:numCache/>
            </c:numRef>
          </c:val>
        </c:ser>
        <c:firstSliceAng val="112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39"/>
          <c:w val="0.1545"/>
          <c:h val="0.4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114300</xdr:colOff>
      <xdr:row>21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69246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29"/>
  <sheetViews>
    <sheetView tabSelected="1" zoomScale="75" zoomScaleNormal="75" zoomScalePageLayoutView="0" workbookViewId="0" topLeftCell="X49">
      <selection activeCell="AF78" sqref="AF78"/>
    </sheetView>
  </sheetViews>
  <sheetFormatPr defaultColWidth="11.421875" defaultRowHeight="12.75"/>
  <cols>
    <col min="1" max="1" width="10.8515625" style="0" customWidth="1"/>
    <col min="2" max="2" width="33.28125" style="0" customWidth="1"/>
    <col min="3" max="3" width="13.140625" style="0" hidden="1" customWidth="1"/>
    <col min="4" max="4" width="5.28125" style="0" hidden="1" customWidth="1"/>
    <col min="5" max="5" width="10.421875" style="0" hidden="1" customWidth="1"/>
    <col min="6" max="6" width="6.28125" style="0" hidden="1" customWidth="1"/>
    <col min="7" max="7" width="12.00390625" style="0" hidden="1" customWidth="1"/>
    <col min="8" max="8" width="8.57421875" style="0" hidden="1" customWidth="1"/>
    <col min="9" max="9" width="9.8515625" style="0" customWidth="1"/>
    <col min="10" max="10" width="30.421875" style="0" customWidth="1"/>
    <col min="11" max="11" width="10.7109375" style="0" customWidth="1"/>
    <col min="12" max="12" width="8.140625" style="0" customWidth="1"/>
    <col min="13" max="14" width="10.00390625" style="0" customWidth="1"/>
    <col min="15" max="15" width="10.140625" style="0" customWidth="1"/>
    <col min="16" max="16" width="44.57421875" style="0" customWidth="1"/>
    <col min="17" max="17" width="10.00390625" style="0" customWidth="1"/>
    <col min="18" max="18" width="5.8515625" style="0" customWidth="1"/>
    <col min="19" max="20" width="9.28125" style="0" customWidth="1"/>
    <col min="21" max="21" width="8.57421875" style="0" customWidth="1"/>
    <col min="22" max="22" width="31.00390625" style="0" customWidth="1"/>
    <col min="23" max="23" width="9.7109375" style="0" customWidth="1"/>
    <col min="24" max="24" width="5.7109375" style="0" bestFit="1" customWidth="1"/>
    <col min="25" max="26" width="9.28125" style="0" customWidth="1"/>
    <col min="27" max="27" width="8.57421875" style="0" customWidth="1"/>
    <col min="28" max="28" width="38.00390625" style="0" customWidth="1"/>
    <col min="29" max="29" width="10.140625" style="0" customWidth="1"/>
    <col min="30" max="30" width="5.7109375" style="0" bestFit="1" customWidth="1"/>
    <col min="31" max="32" width="10.28125" style="0" customWidth="1"/>
    <col min="33" max="33" width="9.57421875" style="0" customWidth="1"/>
    <col min="34" max="34" width="11.140625" style="0" customWidth="1"/>
    <col min="35" max="35" width="11.57421875" style="0" customWidth="1"/>
    <col min="36" max="36" width="10.00390625" style="0" customWidth="1"/>
    <col min="39" max="41" width="11.421875" style="0" customWidth="1"/>
  </cols>
  <sheetData>
    <row r="1" spans="1:33" ht="14.25" thickBot="1" thickTop="1">
      <c r="A1" s="1" t="s">
        <v>0</v>
      </c>
      <c r="B1" s="700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2"/>
      <c r="AB1" s="695" t="s">
        <v>143</v>
      </c>
      <c r="AC1" s="696"/>
      <c r="AD1" s="696"/>
      <c r="AE1" s="696"/>
      <c r="AF1" s="696"/>
      <c r="AG1" s="697"/>
    </row>
    <row r="2" spans="1:33" ht="12.75" customHeight="1">
      <c r="A2" s="675"/>
      <c r="B2" s="703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687" t="s">
        <v>1</v>
      </c>
      <c r="AC2" s="564" t="s">
        <v>85</v>
      </c>
      <c r="AD2" s="710"/>
      <c r="AE2" s="565"/>
      <c r="AF2" s="557" t="s">
        <v>32</v>
      </c>
      <c r="AG2" s="698" t="s">
        <v>84</v>
      </c>
    </row>
    <row r="3" spans="1:33" ht="27.75" customHeight="1" thickBot="1">
      <c r="A3" s="676"/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7"/>
      <c r="W3" s="707"/>
      <c r="X3" s="707"/>
      <c r="Y3" s="707"/>
      <c r="Z3" s="707"/>
      <c r="AA3" s="707"/>
      <c r="AB3" s="688"/>
      <c r="AC3" s="566"/>
      <c r="AD3" s="711"/>
      <c r="AE3" s="567"/>
      <c r="AF3" s="558"/>
      <c r="AG3" s="699"/>
    </row>
    <row r="4" spans="1:33" ht="14.25" customHeight="1">
      <c r="A4" s="393" t="s">
        <v>145</v>
      </c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7"/>
      <c r="W4" s="707"/>
      <c r="X4" s="707"/>
      <c r="Y4" s="707"/>
      <c r="Z4" s="707"/>
      <c r="AA4" s="707"/>
      <c r="AB4" s="4" t="s">
        <v>82</v>
      </c>
      <c r="AC4" s="712">
        <v>1799</v>
      </c>
      <c r="AD4" s="713"/>
      <c r="AE4" s="362" t="s">
        <v>2</v>
      </c>
      <c r="AF4" s="200">
        <f>AC4</f>
        <v>1799</v>
      </c>
      <c r="AG4" s="201">
        <f>AC4/I88</f>
        <v>449.75</v>
      </c>
    </row>
    <row r="5" spans="1:33" ht="14.25" customHeight="1" thickBot="1">
      <c r="A5" s="393" t="s">
        <v>146</v>
      </c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7"/>
      <c r="W5" s="707"/>
      <c r="X5" s="707"/>
      <c r="Y5" s="707"/>
      <c r="Z5" s="707"/>
      <c r="AA5" s="707"/>
      <c r="AB5" s="4" t="s">
        <v>83</v>
      </c>
      <c r="AC5" s="716">
        <v>5397</v>
      </c>
      <c r="AD5" s="717"/>
      <c r="AE5" s="199" t="s">
        <v>2</v>
      </c>
      <c r="AF5" s="200">
        <f>AC5</f>
        <v>5397</v>
      </c>
      <c r="AG5" s="201">
        <f>AF5/I88</f>
        <v>1349.25</v>
      </c>
    </row>
    <row r="6" spans="1:33" ht="14.25" customHeight="1" hidden="1" thickBot="1">
      <c r="A6" s="393"/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7"/>
      <c r="W6" s="707"/>
      <c r="X6" s="707"/>
      <c r="Y6" s="707"/>
      <c r="Z6" s="707"/>
      <c r="AA6" s="707"/>
      <c r="AB6" s="4" t="s">
        <v>144</v>
      </c>
      <c r="AC6" s="714"/>
      <c r="AD6" s="715"/>
      <c r="AE6" s="199"/>
      <c r="AF6" s="200"/>
      <c r="AG6" s="201"/>
    </row>
    <row r="7" spans="1:37" ht="12.75">
      <c r="A7" s="677"/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7"/>
      <c r="W7" s="707"/>
      <c r="X7" s="707"/>
      <c r="Y7" s="707"/>
      <c r="Z7" s="707"/>
      <c r="AA7" s="707"/>
      <c r="AB7" s="348"/>
      <c r="AC7" s="408"/>
      <c r="AD7" s="409"/>
      <c r="AE7" s="343"/>
      <c r="AF7" s="341">
        <f>SUM(AF4:AF6)</f>
        <v>7196</v>
      </c>
      <c r="AG7" s="410">
        <f>SUM(AG4:AG6)</f>
        <v>1799</v>
      </c>
      <c r="AH7" s="411"/>
      <c r="AI7" s="415">
        <f>AG7</f>
        <v>1799</v>
      </c>
      <c r="AJ7" s="417"/>
      <c r="AK7" s="418"/>
    </row>
    <row r="8" spans="1:38" ht="13.5" thickBot="1">
      <c r="A8" s="678"/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7"/>
      <c r="W8" s="707"/>
      <c r="X8" s="707"/>
      <c r="Y8" s="707"/>
      <c r="Z8" s="707"/>
      <c r="AA8" s="707"/>
      <c r="AB8" s="357"/>
      <c r="AC8" s="360"/>
      <c r="AD8" s="412"/>
      <c r="AE8" s="413"/>
      <c r="AF8" s="353" t="s">
        <v>2</v>
      </c>
      <c r="AG8" s="361" t="s">
        <v>2</v>
      </c>
      <c r="AH8" s="414"/>
      <c r="AI8" s="416" t="s">
        <v>142</v>
      </c>
      <c r="AJ8" s="419"/>
      <c r="AK8" s="389"/>
      <c r="AL8" s="5"/>
    </row>
    <row r="9" spans="1:36" ht="13.5" thickBot="1">
      <c r="A9" s="679"/>
      <c r="B9" s="708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09"/>
      <c r="U9" s="709"/>
      <c r="V9" s="709"/>
      <c r="W9" s="709"/>
      <c r="X9" s="709"/>
      <c r="Y9" s="709"/>
      <c r="Z9" s="709"/>
      <c r="AA9" s="709"/>
      <c r="AB9" s="720"/>
      <c r="AC9" s="721"/>
      <c r="AD9" s="721"/>
      <c r="AE9" s="721"/>
      <c r="AF9" s="721"/>
      <c r="AG9" s="722"/>
      <c r="AH9" s="6"/>
      <c r="AI9" s="6"/>
      <c r="AJ9" s="7"/>
    </row>
    <row r="10" spans="1:35" ht="15.75" customHeight="1" thickBot="1" thickTop="1">
      <c r="A10" s="8" t="s">
        <v>0</v>
      </c>
      <c r="B10" s="668" t="s">
        <v>69</v>
      </c>
      <c r="C10" s="669"/>
      <c r="D10" s="669"/>
      <c r="E10" s="670"/>
      <c r="F10" s="670"/>
      <c r="G10" s="670"/>
      <c r="H10" s="680"/>
      <c r="I10" s="668" t="s">
        <v>26</v>
      </c>
      <c r="J10" s="669"/>
      <c r="K10" s="670"/>
      <c r="L10" s="670"/>
      <c r="M10" s="670"/>
      <c r="N10" s="670"/>
      <c r="O10" s="670"/>
      <c r="P10" s="695" t="s">
        <v>3</v>
      </c>
      <c r="Q10" s="696"/>
      <c r="R10" s="696"/>
      <c r="S10" s="696"/>
      <c r="T10" s="696"/>
      <c r="U10" s="730"/>
      <c r="V10" s="723" t="s">
        <v>4</v>
      </c>
      <c r="W10" s="724"/>
      <c r="X10" s="724"/>
      <c r="Y10" s="724"/>
      <c r="Z10" s="725"/>
      <c r="AA10" s="725"/>
      <c r="AB10" s="723" t="s">
        <v>5</v>
      </c>
      <c r="AC10" s="724"/>
      <c r="AD10" s="724"/>
      <c r="AE10" s="724"/>
      <c r="AF10" s="725"/>
      <c r="AG10" s="726"/>
      <c r="AH10" s="2"/>
      <c r="AI10" s="2"/>
    </row>
    <row r="11" spans="1:35" ht="15" customHeight="1">
      <c r="A11" s="681"/>
      <c r="B11" s="687" t="s">
        <v>73</v>
      </c>
      <c r="C11" s="665" t="s">
        <v>6</v>
      </c>
      <c r="D11" s="663" t="s">
        <v>16</v>
      </c>
      <c r="E11" s="564" t="s">
        <v>21</v>
      </c>
      <c r="F11" s="565"/>
      <c r="G11" s="685" t="s">
        <v>7</v>
      </c>
      <c r="H11" s="683" t="s">
        <v>8</v>
      </c>
      <c r="I11" s="659" t="s">
        <v>9</v>
      </c>
      <c r="J11" s="660"/>
      <c r="K11" s="564" t="s">
        <v>27</v>
      </c>
      <c r="L11" s="565"/>
      <c r="M11" s="557" t="s">
        <v>10</v>
      </c>
      <c r="N11" s="731" t="s">
        <v>133</v>
      </c>
      <c r="O11" s="620" t="s">
        <v>136</v>
      </c>
      <c r="P11" s="622" t="s">
        <v>1</v>
      </c>
      <c r="Q11" s="564" t="s">
        <v>29</v>
      </c>
      <c r="R11" s="565"/>
      <c r="S11" s="557" t="s">
        <v>28</v>
      </c>
      <c r="T11" s="731" t="s">
        <v>133</v>
      </c>
      <c r="U11" s="620" t="s">
        <v>136</v>
      </c>
      <c r="V11" s="728" t="s">
        <v>1</v>
      </c>
      <c r="W11" s="564" t="s">
        <v>29</v>
      </c>
      <c r="X11" s="565"/>
      <c r="Y11" s="557" t="s">
        <v>30</v>
      </c>
      <c r="Z11" s="731" t="s">
        <v>133</v>
      </c>
      <c r="AA11" s="620" t="s">
        <v>136</v>
      </c>
      <c r="AB11" s="687" t="s">
        <v>1</v>
      </c>
      <c r="AC11" s="564" t="s">
        <v>31</v>
      </c>
      <c r="AD11" s="565"/>
      <c r="AE11" s="557" t="s">
        <v>32</v>
      </c>
      <c r="AF11" s="731" t="s">
        <v>134</v>
      </c>
      <c r="AG11" s="698" t="s">
        <v>135</v>
      </c>
      <c r="AH11" s="9"/>
      <c r="AI11" s="9"/>
    </row>
    <row r="12" spans="1:41" ht="25.5" customHeight="1" thickBot="1">
      <c r="A12" s="682"/>
      <c r="B12" s="688"/>
      <c r="C12" s="666"/>
      <c r="D12" s="664"/>
      <c r="E12" s="566"/>
      <c r="F12" s="567"/>
      <c r="G12" s="686"/>
      <c r="H12" s="684"/>
      <c r="I12" s="661"/>
      <c r="J12" s="662"/>
      <c r="K12" s="566"/>
      <c r="L12" s="567"/>
      <c r="M12" s="559"/>
      <c r="N12" s="732"/>
      <c r="O12" s="621"/>
      <c r="P12" s="623"/>
      <c r="Q12" s="566"/>
      <c r="R12" s="567"/>
      <c r="S12" s="558"/>
      <c r="T12" s="732"/>
      <c r="U12" s="621"/>
      <c r="V12" s="729"/>
      <c r="W12" s="566"/>
      <c r="X12" s="567"/>
      <c r="Y12" s="558"/>
      <c r="Z12" s="732"/>
      <c r="AA12" s="621"/>
      <c r="AB12" s="688"/>
      <c r="AC12" s="566"/>
      <c r="AD12" s="567"/>
      <c r="AE12" s="727"/>
      <c r="AF12" s="732"/>
      <c r="AG12" s="699"/>
      <c r="AH12" s="767" t="s">
        <v>214</v>
      </c>
      <c r="AI12" s="768"/>
      <c r="AJ12" s="769"/>
      <c r="AK12" s="769"/>
      <c r="AL12" s="769"/>
      <c r="AN12" s="760" t="s">
        <v>267</v>
      </c>
      <c r="AO12" s="760"/>
    </row>
    <row r="13" spans="1:41" ht="15.75" customHeight="1">
      <c r="A13" s="654" t="s">
        <v>53</v>
      </c>
      <c r="B13" s="11" t="s">
        <v>70</v>
      </c>
      <c r="C13" s="12"/>
      <c r="D13" s="657"/>
      <c r="E13" s="635"/>
      <c r="F13" s="639"/>
      <c r="G13" s="645"/>
      <c r="H13" s="624"/>
      <c r="I13" s="618" t="s">
        <v>86</v>
      </c>
      <c r="J13" s="619"/>
      <c r="K13" s="252">
        <v>0</v>
      </c>
      <c r="L13" s="253" t="s">
        <v>2</v>
      </c>
      <c r="M13" s="211">
        <f>K13</f>
        <v>0</v>
      </c>
      <c r="N13" s="211">
        <v>0</v>
      </c>
      <c r="O13" s="211">
        <f>M13/I88</f>
        <v>0</v>
      </c>
      <c r="P13" s="133" t="s">
        <v>103</v>
      </c>
      <c r="Q13" s="226"/>
      <c r="R13" s="266"/>
      <c r="S13" s="215">
        <f>Q13/L92</f>
        <v>0</v>
      </c>
      <c r="T13" s="216">
        <v>0</v>
      </c>
      <c r="U13" s="217">
        <v>0</v>
      </c>
      <c r="V13" s="137"/>
      <c r="W13" s="138"/>
      <c r="X13" s="139"/>
      <c r="Y13" s="134"/>
      <c r="Z13" s="135"/>
      <c r="AA13" s="136"/>
      <c r="AB13" s="395"/>
      <c r="AC13" s="189"/>
      <c r="AD13" s="258"/>
      <c r="AE13" s="265"/>
      <c r="AF13" s="189"/>
      <c r="AG13" s="190"/>
      <c r="AH13" s="13"/>
      <c r="AI13" s="13"/>
      <c r="AN13" s="406" t="s">
        <v>40</v>
      </c>
      <c r="AO13" s="228" t="s">
        <v>2</v>
      </c>
    </row>
    <row r="14" spans="1:41" ht="15.75" customHeight="1">
      <c r="A14" s="609"/>
      <c r="B14" s="103" t="s">
        <v>74</v>
      </c>
      <c r="C14" s="104"/>
      <c r="D14" s="658"/>
      <c r="E14" s="636"/>
      <c r="F14" s="640"/>
      <c r="G14" s="646"/>
      <c r="H14" s="625"/>
      <c r="I14" s="562" t="s">
        <v>87</v>
      </c>
      <c r="J14" s="563"/>
      <c r="K14" s="399">
        <v>0</v>
      </c>
      <c r="L14" s="335" t="s">
        <v>2</v>
      </c>
      <c r="M14" s="132">
        <v>0</v>
      </c>
      <c r="N14" s="237">
        <v>0</v>
      </c>
      <c r="O14" s="132">
        <f>M14/I88</f>
        <v>0</v>
      </c>
      <c r="P14" s="133" t="s">
        <v>104</v>
      </c>
      <c r="Q14" s="226"/>
      <c r="R14" s="225"/>
      <c r="S14" s="215">
        <f>Q14/L92</f>
        <v>0</v>
      </c>
      <c r="T14" s="216">
        <f>S14/2</f>
        <v>0</v>
      </c>
      <c r="U14" s="217">
        <v>0</v>
      </c>
      <c r="V14" s="141"/>
      <c r="W14" s="138"/>
      <c r="X14" s="142"/>
      <c r="Y14" s="134"/>
      <c r="Z14" s="135"/>
      <c r="AA14" s="136"/>
      <c r="AB14" s="264"/>
      <c r="AC14" s="189"/>
      <c r="AD14" s="258"/>
      <c r="AE14" s="188"/>
      <c r="AF14" s="189"/>
      <c r="AG14" s="190"/>
      <c r="AH14" s="14"/>
      <c r="AI14" s="14"/>
      <c r="AJ14" s="15"/>
      <c r="AK14" s="15"/>
      <c r="AN14" s="406"/>
      <c r="AO14" s="228"/>
    </row>
    <row r="15" spans="1:41" ht="15.75" customHeight="1">
      <c r="A15" s="609"/>
      <c r="B15" s="103"/>
      <c r="C15" s="104"/>
      <c r="D15" s="658"/>
      <c r="E15" s="636"/>
      <c r="F15" s="640"/>
      <c r="G15" s="646"/>
      <c r="H15" s="625"/>
      <c r="I15" s="562"/>
      <c r="J15" s="563"/>
      <c r="K15" s="171"/>
      <c r="L15" s="335"/>
      <c r="M15" s="132"/>
      <c r="N15" s="237"/>
      <c r="O15" s="132"/>
      <c r="P15" s="133"/>
      <c r="Q15" s="223"/>
      <c r="R15" s="225"/>
      <c r="S15" s="196"/>
      <c r="T15" s="197"/>
      <c r="U15" s="198"/>
      <c r="V15" s="141"/>
      <c r="W15" s="138"/>
      <c r="X15" s="142"/>
      <c r="Y15" s="134"/>
      <c r="Z15" s="135"/>
      <c r="AA15" s="136"/>
      <c r="AB15" s="143"/>
      <c r="AC15" s="290"/>
      <c r="AD15" s="261"/>
      <c r="AE15" s="144"/>
      <c r="AF15" s="145"/>
      <c r="AG15" s="140"/>
      <c r="AH15" s="287"/>
      <c r="AI15" s="219"/>
      <c r="AJ15" s="184"/>
      <c r="AK15" s="228"/>
      <c r="AL15" s="182"/>
      <c r="AN15" s="406"/>
      <c r="AO15" s="228"/>
    </row>
    <row r="16" spans="1:41" ht="15.75" customHeight="1">
      <c r="A16" s="609"/>
      <c r="B16" s="19"/>
      <c r="C16" s="20"/>
      <c r="D16" s="598"/>
      <c r="E16" s="636"/>
      <c r="F16" s="641"/>
      <c r="G16" s="646"/>
      <c r="H16" s="625"/>
      <c r="I16" s="629"/>
      <c r="J16" s="630"/>
      <c r="K16" s="176"/>
      <c r="L16" s="396"/>
      <c r="M16" s="177"/>
      <c r="N16" s="177"/>
      <c r="O16" s="177"/>
      <c r="P16" s="191"/>
      <c r="Q16" s="192"/>
      <c r="R16" s="205"/>
      <c r="S16" s="193"/>
      <c r="T16" s="194"/>
      <c r="U16" s="195"/>
      <c r="V16" s="150"/>
      <c r="W16" s="151"/>
      <c r="X16" s="152"/>
      <c r="Y16" s="147"/>
      <c r="Z16" s="148"/>
      <c r="AA16" s="149"/>
      <c r="AB16" s="150"/>
      <c r="AC16" s="148"/>
      <c r="AD16" s="312"/>
      <c r="AE16" s="147"/>
      <c r="AF16" s="148"/>
      <c r="AG16" s="154"/>
      <c r="AH16" s="218">
        <v>0</v>
      </c>
      <c r="AI16" s="218">
        <v>0</v>
      </c>
      <c r="AJ16" s="286">
        <v>0</v>
      </c>
      <c r="AK16" s="285" t="s">
        <v>11</v>
      </c>
      <c r="AL16" s="183"/>
      <c r="AN16" s="406"/>
      <c r="AO16" s="228"/>
    </row>
    <row r="17" spans="1:41" ht="15.75" customHeight="1">
      <c r="A17" s="608" t="s">
        <v>54</v>
      </c>
      <c r="B17" s="11" t="s">
        <v>110</v>
      </c>
      <c r="C17" s="12"/>
      <c r="D17" s="642"/>
      <c r="E17" s="637"/>
      <c r="F17" s="655"/>
      <c r="G17" s="571"/>
      <c r="H17" s="574"/>
      <c r="I17" s="562" t="s">
        <v>88</v>
      </c>
      <c r="J17" s="563"/>
      <c r="K17" s="171">
        <f>4*2</f>
        <v>8</v>
      </c>
      <c r="L17" s="335" t="s">
        <v>40</v>
      </c>
      <c r="M17" s="132">
        <f>K17/L92</f>
        <v>6.438631790744467</v>
      </c>
      <c r="N17" s="237">
        <f>M17/2</f>
        <v>3.2193158953722336</v>
      </c>
      <c r="O17" s="132">
        <f>M17/2</f>
        <v>3.2193158953722336</v>
      </c>
      <c r="P17" s="133" t="s">
        <v>105</v>
      </c>
      <c r="Q17" s="255"/>
      <c r="R17" s="225"/>
      <c r="S17" s="134">
        <f>Q17/L92</f>
        <v>0</v>
      </c>
      <c r="T17" s="135">
        <f>S17</f>
        <v>0</v>
      </c>
      <c r="U17" s="136">
        <v>0</v>
      </c>
      <c r="V17" s="141"/>
      <c r="W17" s="138"/>
      <c r="X17" s="142"/>
      <c r="Y17" s="134"/>
      <c r="Z17" s="135"/>
      <c r="AA17" s="136"/>
      <c r="AB17" s="259"/>
      <c r="AC17" s="263"/>
      <c r="AD17" s="261"/>
      <c r="AE17" s="262"/>
      <c r="AF17" s="263"/>
      <c r="AG17" s="224"/>
      <c r="AH17" s="288" t="s">
        <v>40</v>
      </c>
      <c r="AI17" s="180" t="s">
        <v>2</v>
      </c>
      <c r="AJ17" s="181" t="s">
        <v>2</v>
      </c>
      <c r="AK17" s="125"/>
      <c r="AL17" s="22"/>
      <c r="AN17" s="406"/>
      <c r="AO17" s="228"/>
    </row>
    <row r="18" spans="1:41" ht="15.75" customHeight="1">
      <c r="A18" s="609"/>
      <c r="B18" s="103" t="s">
        <v>75</v>
      </c>
      <c r="C18" s="104"/>
      <c r="D18" s="643"/>
      <c r="E18" s="638"/>
      <c r="F18" s="656"/>
      <c r="G18" s="572"/>
      <c r="H18" s="575"/>
      <c r="I18" s="562" t="s">
        <v>147</v>
      </c>
      <c r="J18" s="563"/>
      <c r="K18" s="171">
        <f>4*2</f>
        <v>8</v>
      </c>
      <c r="L18" s="335" t="s">
        <v>40</v>
      </c>
      <c r="M18" s="170">
        <f>K18/L92</f>
        <v>6.438631790744467</v>
      </c>
      <c r="N18" s="237">
        <f>M18/2</f>
        <v>3.2193158953722336</v>
      </c>
      <c r="O18" s="170">
        <f>M18/2</f>
        <v>3.2193158953722336</v>
      </c>
      <c r="P18" s="133" t="s">
        <v>148</v>
      </c>
      <c r="Q18" s="255">
        <v>6.5</v>
      </c>
      <c r="R18" s="225" t="s">
        <v>40</v>
      </c>
      <c r="S18" s="134">
        <f>Q18/L92</f>
        <v>5.23138832997988</v>
      </c>
      <c r="T18" s="135">
        <f>S18</f>
        <v>5.23138832997988</v>
      </c>
      <c r="U18" s="136">
        <v>0</v>
      </c>
      <c r="V18" s="141"/>
      <c r="W18" s="138"/>
      <c r="X18" s="142"/>
      <c r="Y18" s="134"/>
      <c r="Z18" s="135"/>
      <c r="AA18" s="136"/>
      <c r="AB18" s="264"/>
      <c r="AC18" s="216"/>
      <c r="AD18" s="258"/>
      <c r="AE18" s="262"/>
      <c r="AF18" s="263"/>
      <c r="AG18" s="224"/>
      <c r="AH18" s="218"/>
      <c r="AI18" s="178"/>
      <c r="AJ18" s="114"/>
      <c r="AK18" s="179"/>
      <c r="AL18" s="3"/>
      <c r="AN18" s="406"/>
      <c r="AO18" s="228"/>
    </row>
    <row r="19" spans="1:41" ht="15.75" customHeight="1">
      <c r="A19" s="609"/>
      <c r="B19" s="103"/>
      <c r="C19" s="122"/>
      <c r="D19" s="643"/>
      <c r="E19" s="638"/>
      <c r="F19" s="656"/>
      <c r="G19" s="572"/>
      <c r="H19" s="575"/>
      <c r="I19" s="562"/>
      <c r="J19" s="563"/>
      <c r="K19" s="171"/>
      <c r="L19" s="335"/>
      <c r="M19" s="132"/>
      <c r="N19" s="426"/>
      <c r="O19" s="169"/>
      <c r="P19" s="133" t="s">
        <v>104</v>
      </c>
      <c r="Q19" s="255"/>
      <c r="R19" s="225"/>
      <c r="S19" s="134">
        <f>Q19/L92</f>
        <v>0</v>
      </c>
      <c r="T19" s="135">
        <f>S19/2</f>
        <v>0</v>
      </c>
      <c r="U19" s="156">
        <v>0</v>
      </c>
      <c r="V19" s="141"/>
      <c r="W19" s="138"/>
      <c r="X19" s="142"/>
      <c r="Y19" s="134"/>
      <c r="Z19" s="135"/>
      <c r="AA19" s="136"/>
      <c r="AB19" s="141"/>
      <c r="AC19" s="138"/>
      <c r="AD19" s="258"/>
      <c r="AE19" s="134"/>
      <c r="AF19" s="135"/>
      <c r="AG19" s="140"/>
      <c r="AH19" s="287"/>
      <c r="AI19" s="289"/>
      <c r="AJ19" s="368"/>
      <c r="AK19" s="179"/>
      <c r="AL19" s="3"/>
      <c r="AN19" s="406"/>
      <c r="AO19" s="228"/>
    </row>
    <row r="20" spans="1:41" ht="15.75" customHeight="1">
      <c r="A20" s="609"/>
      <c r="B20" s="11"/>
      <c r="C20" s="12"/>
      <c r="D20" s="643"/>
      <c r="E20" s="638"/>
      <c r="F20" s="656"/>
      <c r="G20" s="572"/>
      <c r="H20" s="575"/>
      <c r="I20" s="562"/>
      <c r="J20" s="563"/>
      <c r="K20" s="171"/>
      <c r="L20" s="335"/>
      <c r="M20" s="132"/>
      <c r="N20" s="237"/>
      <c r="O20" s="132"/>
      <c r="P20" s="133"/>
      <c r="Q20" s="255"/>
      <c r="R20" s="225"/>
      <c r="S20" s="134"/>
      <c r="T20" s="135"/>
      <c r="U20" s="136"/>
      <c r="V20" s="141"/>
      <c r="W20" s="138"/>
      <c r="X20" s="142"/>
      <c r="Y20" s="134"/>
      <c r="Z20" s="135"/>
      <c r="AA20" s="136"/>
      <c r="AB20" s="155"/>
      <c r="AC20" s="138"/>
      <c r="AD20" s="258"/>
      <c r="AE20" s="134"/>
      <c r="AF20" s="135"/>
      <c r="AG20" s="140"/>
      <c r="AH20" s="218">
        <f>SUM(Q18,K17:K18)</f>
        <v>22.5</v>
      </c>
      <c r="AI20" s="218">
        <v>0</v>
      </c>
      <c r="AJ20" s="286">
        <f>SUM(S18,M17:M18)</f>
        <v>18.108651911468815</v>
      </c>
      <c r="AK20" s="34" t="s">
        <v>11</v>
      </c>
      <c r="AL20" s="182"/>
      <c r="AN20" s="228"/>
      <c r="AO20" s="228"/>
    </row>
    <row r="21" spans="1:41" ht="15.75" customHeight="1">
      <c r="A21" s="608" t="s">
        <v>55</v>
      </c>
      <c r="B21" s="37" t="s">
        <v>71</v>
      </c>
      <c r="C21" s="29"/>
      <c r="D21" s="642"/>
      <c r="E21" s="637"/>
      <c r="F21" s="647"/>
      <c r="G21" s="571"/>
      <c r="H21" s="580"/>
      <c r="I21" s="627" t="s">
        <v>149</v>
      </c>
      <c r="J21" s="628"/>
      <c r="K21" s="244">
        <v>12</v>
      </c>
      <c r="L21" s="314" t="s">
        <v>40</v>
      </c>
      <c r="M21" s="236">
        <f>K21/L92</f>
        <v>9.657947686116701</v>
      </c>
      <c r="N21" s="425">
        <f>M21/2</f>
        <v>4.828973843058351</v>
      </c>
      <c r="O21" s="238">
        <f>M21/2</f>
        <v>4.828973843058351</v>
      </c>
      <c r="P21" s="157" t="s">
        <v>105</v>
      </c>
      <c r="Q21" s="257"/>
      <c r="R21" s="250"/>
      <c r="S21" s="160">
        <f>Q21/L92</f>
        <v>0</v>
      </c>
      <c r="T21" s="161">
        <f>S21/2</f>
        <v>0</v>
      </c>
      <c r="U21" s="162">
        <v>0</v>
      </c>
      <c r="V21" s="163" t="s">
        <v>89</v>
      </c>
      <c r="W21" s="158">
        <v>0</v>
      </c>
      <c r="X21" s="159" t="s">
        <v>40</v>
      </c>
      <c r="Y21" s="160">
        <f>W21/L92</f>
        <v>0</v>
      </c>
      <c r="Z21" s="161">
        <v>0</v>
      </c>
      <c r="AA21" s="162">
        <f>Y21/I88</f>
        <v>0</v>
      </c>
      <c r="AB21" s="277"/>
      <c r="AC21" s="158"/>
      <c r="AD21" s="301"/>
      <c r="AE21" s="160"/>
      <c r="AF21" s="161"/>
      <c r="AG21" s="164"/>
      <c r="AH21" s="288" t="s">
        <v>40</v>
      </c>
      <c r="AI21" s="496" t="s">
        <v>122</v>
      </c>
      <c r="AJ21" s="181" t="s">
        <v>2</v>
      </c>
      <c r="AK21" s="125"/>
      <c r="AL21" s="22"/>
      <c r="AN21" s="406"/>
      <c r="AO21" s="228"/>
    </row>
    <row r="22" spans="1:41" ht="15.75" customHeight="1">
      <c r="A22" s="609"/>
      <c r="B22" s="103" t="s">
        <v>76</v>
      </c>
      <c r="C22" s="26"/>
      <c r="D22" s="643"/>
      <c r="E22" s="638"/>
      <c r="F22" s="634"/>
      <c r="G22" s="572"/>
      <c r="H22" s="581"/>
      <c r="I22" s="560" t="s">
        <v>150</v>
      </c>
      <c r="J22" s="577"/>
      <c r="K22" s="428">
        <v>8</v>
      </c>
      <c r="L22" s="529" t="s">
        <v>40</v>
      </c>
      <c r="M22" s="187">
        <f>K22/L92</f>
        <v>6.438631790744467</v>
      </c>
      <c r="N22" s="187">
        <f>M22/2</f>
        <v>3.2193158953722336</v>
      </c>
      <c r="O22" s="187">
        <f>M22/2</f>
        <v>3.2193158953722336</v>
      </c>
      <c r="P22" s="440" t="s">
        <v>156</v>
      </c>
      <c r="Q22" s="428">
        <v>5</v>
      </c>
      <c r="R22" s="473" t="s">
        <v>40</v>
      </c>
      <c r="S22" s="188">
        <f>Q22/L92</f>
        <v>4.024144869215292</v>
      </c>
      <c r="T22" s="189">
        <f>S22/2</f>
        <v>2.012072434607646</v>
      </c>
      <c r="U22" s="424">
        <f>S22/2</f>
        <v>2.012072434607646</v>
      </c>
      <c r="V22" s="141"/>
      <c r="W22" s="138"/>
      <c r="X22" s="142"/>
      <c r="Y22" s="134"/>
      <c r="Z22" s="135"/>
      <c r="AA22" s="156"/>
      <c r="AB22" s="133"/>
      <c r="AC22" s="138"/>
      <c r="AD22" s="258"/>
      <c r="AE22" s="134"/>
      <c r="AF22" s="135"/>
      <c r="AG22" s="140"/>
      <c r="AH22" s="218"/>
      <c r="AI22" s="218"/>
      <c r="AJ22" s="23"/>
      <c r="AK22" s="3"/>
      <c r="AL22" s="3"/>
      <c r="AN22" s="406"/>
      <c r="AO22" s="228"/>
    </row>
    <row r="23" spans="1:41" ht="15.75" customHeight="1">
      <c r="A23" s="609"/>
      <c r="B23" s="103"/>
      <c r="C23" s="26"/>
      <c r="D23" s="643"/>
      <c r="E23" s="638"/>
      <c r="F23" s="634"/>
      <c r="G23" s="572"/>
      <c r="H23" s="581"/>
      <c r="I23" s="562"/>
      <c r="J23" s="563"/>
      <c r="K23" s="239"/>
      <c r="L23" s="335"/>
      <c r="M23" s="237"/>
      <c r="N23" s="237"/>
      <c r="O23" s="237"/>
      <c r="P23" s="133" t="s">
        <v>207</v>
      </c>
      <c r="Q23" s="239">
        <v>2</v>
      </c>
      <c r="R23" s="225" t="s">
        <v>40</v>
      </c>
      <c r="S23" s="134">
        <f>Q23/L92</f>
        <v>1.6096579476861168</v>
      </c>
      <c r="T23" s="135">
        <f>S23</f>
        <v>1.6096579476861168</v>
      </c>
      <c r="U23" s="156">
        <v>0</v>
      </c>
      <c r="V23" s="141"/>
      <c r="W23" s="138"/>
      <c r="X23" s="142"/>
      <c r="Y23" s="134"/>
      <c r="Z23" s="135"/>
      <c r="AA23" s="156"/>
      <c r="AB23" s="133"/>
      <c r="AC23" s="138"/>
      <c r="AD23" s="258"/>
      <c r="AE23" s="134"/>
      <c r="AF23" s="135"/>
      <c r="AG23" s="140"/>
      <c r="AH23" s="287"/>
      <c r="AI23" s="287"/>
      <c r="AJ23" s="368"/>
      <c r="AK23" s="179"/>
      <c r="AL23" s="3"/>
      <c r="AN23" s="406"/>
      <c r="AO23" s="228"/>
    </row>
    <row r="24" spans="1:41" ht="15.75" customHeight="1">
      <c r="A24" s="609"/>
      <c r="B24" s="103"/>
      <c r="C24" s="26"/>
      <c r="D24" s="643"/>
      <c r="E24" s="638"/>
      <c r="F24" s="634"/>
      <c r="G24" s="572"/>
      <c r="H24" s="581"/>
      <c r="I24" s="562"/>
      <c r="J24" s="568"/>
      <c r="K24" s="239"/>
      <c r="L24" s="335"/>
      <c r="M24" s="237"/>
      <c r="N24" s="237"/>
      <c r="O24" s="237"/>
      <c r="P24" s="133"/>
      <c r="Q24" s="462">
        <v>-2.25</v>
      </c>
      <c r="R24" s="225" t="s">
        <v>124</v>
      </c>
      <c r="S24" s="134">
        <f>Q24/L94</f>
        <v>-0.6706008583690988</v>
      </c>
      <c r="T24" s="135">
        <f>S24</f>
        <v>-0.6706008583690988</v>
      </c>
      <c r="U24" s="156">
        <v>0</v>
      </c>
      <c r="V24" s="141"/>
      <c r="W24" s="138"/>
      <c r="X24" s="142"/>
      <c r="Y24" s="134"/>
      <c r="Z24" s="135"/>
      <c r="AA24" s="156"/>
      <c r="AB24" s="133"/>
      <c r="AC24" s="138"/>
      <c r="AD24" s="258"/>
      <c r="AE24" s="134"/>
      <c r="AF24" s="135"/>
      <c r="AG24" s="140"/>
      <c r="AH24" s="287"/>
      <c r="AI24" s="287"/>
      <c r="AJ24" s="184"/>
      <c r="AK24" s="179"/>
      <c r="AL24" s="3"/>
      <c r="AN24" s="406"/>
      <c r="AO24" s="228"/>
    </row>
    <row r="25" spans="1:41" ht="15.75" customHeight="1">
      <c r="A25" s="609"/>
      <c r="B25" s="11"/>
      <c r="C25" s="32"/>
      <c r="D25" s="644"/>
      <c r="E25" s="638"/>
      <c r="F25" s="651"/>
      <c r="G25" s="572"/>
      <c r="H25" s="626"/>
      <c r="I25" s="629"/>
      <c r="J25" s="630"/>
      <c r="K25" s="240"/>
      <c r="L25" s="396"/>
      <c r="M25" s="241"/>
      <c r="N25" s="241"/>
      <c r="O25" s="241"/>
      <c r="P25" s="146" t="s">
        <v>104</v>
      </c>
      <c r="Q25" s="240"/>
      <c r="R25" s="205"/>
      <c r="S25" s="147">
        <f>Q25/L93</f>
        <v>0</v>
      </c>
      <c r="T25" s="148">
        <f>S25/2</f>
        <v>0</v>
      </c>
      <c r="U25" s="249">
        <v>0</v>
      </c>
      <c r="V25" s="150"/>
      <c r="W25" s="151"/>
      <c r="X25" s="152"/>
      <c r="Y25" s="147"/>
      <c r="Z25" s="148"/>
      <c r="AA25" s="149"/>
      <c r="AB25" s="146"/>
      <c r="AC25" s="151"/>
      <c r="AD25" s="312"/>
      <c r="AE25" s="147"/>
      <c r="AF25" s="148"/>
      <c r="AG25" s="154"/>
      <c r="AH25" s="218">
        <f>SUM(Q23,K21)</f>
        <v>14</v>
      </c>
      <c r="AI25" s="218">
        <f>SUM(Q24)</f>
        <v>-2.25</v>
      </c>
      <c r="AJ25" s="286">
        <f>SUM(S23,M21,S24)</f>
        <v>10.597004775433719</v>
      </c>
      <c r="AK25" s="34" t="s">
        <v>11</v>
      </c>
      <c r="AL25" s="18"/>
      <c r="AN25" s="228">
        <f>SUM(Q22,K22)</f>
        <v>13</v>
      </c>
      <c r="AO25" s="228">
        <f>SUM(S22,M22)</f>
        <v>10.46277665995976</v>
      </c>
    </row>
    <row r="26" spans="1:41" ht="15.75" customHeight="1">
      <c r="A26" s="608" t="s">
        <v>56</v>
      </c>
      <c r="B26" s="25" t="s">
        <v>72</v>
      </c>
      <c r="C26" s="26"/>
      <c r="D26" s="644"/>
      <c r="E26" s="671"/>
      <c r="F26" s="634"/>
      <c r="G26" s="589"/>
      <c r="H26" s="581"/>
      <c r="I26" s="560" t="s">
        <v>151</v>
      </c>
      <c r="J26" s="577"/>
      <c r="K26" s="428">
        <v>6</v>
      </c>
      <c r="L26" s="429" t="s">
        <v>40</v>
      </c>
      <c r="M26" s="187">
        <f>K26/L92</f>
        <v>4.828973843058351</v>
      </c>
      <c r="N26" s="187">
        <f aca="true" t="shared" si="0" ref="N26:N33">M26/2</f>
        <v>2.4144869215291753</v>
      </c>
      <c r="O26" s="187">
        <f aca="true" t="shared" si="1" ref="O26:O33">M26/2</f>
        <v>2.4144869215291753</v>
      </c>
      <c r="P26" s="133" t="s">
        <v>105</v>
      </c>
      <c r="Q26" s="239"/>
      <c r="R26" s="225"/>
      <c r="S26" s="237">
        <f>Q26/L92</f>
        <v>0</v>
      </c>
      <c r="T26" s="165">
        <f>S26/2</f>
        <v>0</v>
      </c>
      <c r="U26" s="248">
        <v>0</v>
      </c>
      <c r="V26" s="243"/>
      <c r="W26" s="138"/>
      <c r="X26" s="142"/>
      <c r="Y26" s="134"/>
      <c r="Z26" s="135"/>
      <c r="AA26" s="156"/>
      <c r="AB26" s="141"/>
      <c r="AC26" s="138"/>
      <c r="AD26" s="258"/>
      <c r="AE26" s="134"/>
      <c r="AF26" s="135"/>
      <c r="AG26" s="140"/>
      <c r="AH26" s="288" t="s">
        <v>40</v>
      </c>
      <c r="AI26" s="496" t="s">
        <v>124</v>
      </c>
      <c r="AJ26" s="181" t="s">
        <v>2</v>
      </c>
      <c r="AK26" s="125"/>
      <c r="AL26" s="22"/>
      <c r="AN26" s="406"/>
      <c r="AO26" s="228"/>
    </row>
    <row r="27" spans="1:41" ht="15.75" customHeight="1">
      <c r="A27" s="609"/>
      <c r="B27" s="33" t="s">
        <v>77</v>
      </c>
      <c r="C27" s="26"/>
      <c r="D27" s="658"/>
      <c r="E27" s="672"/>
      <c r="F27" s="634"/>
      <c r="G27" s="590"/>
      <c r="H27" s="581"/>
      <c r="I27" s="560" t="s">
        <v>152</v>
      </c>
      <c r="J27" s="577"/>
      <c r="K27" s="428">
        <v>6</v>
      </c>
      <c r="L27" s="429" t="s">
        <v>40</v>
      </c>
      <c r="M27" s="187">
        <f>K27/L92</f>
        <v>4.828973843058351</v>
      </c>
      <c r="N27" s="202">
        <f t="shared" si="0"/>
        <v>2.4144869215291753</v>
      </c>
      <c r="O27" s="530">
        <f t="shared" si="1"/>
        <v>2.4144869215291753</v>
      </c>
      <c r="P27" s="440" t="s">
        <v>157</v>
      </c>
      <c r="Q27" s="428">
        <v>6</v>
      </c>
      <c r="R27" s="473" t="s">
        <v>40</v>
      </c>
      <c r="S27" s="187">
        <f>Q27/L92</f>
        <v>4.828973843058351</v>
      </c>
      <c r="T27" s="202">
        <f>S27/2</f>
        <v>2.4144869215291753</v>
      </c>
      <c r="U27" s="203">
        <f>S27/2</f>
        <v>2.4144869215291753</v>
      </c>
      <c r="V27" s="166"/>
      <c r="W27" s="138"/>
      <c r="X27" s="142"/>
      <c r="Y27" s="134"/>
      <c r="Z27" s="135"/>
      <c r="AA27" s="136"/>
      <c r="AB27" s="141"/>
      <c r="AC27" s="138"/>
      <c r="AD27" s="258"/>
      <c r="AE27" s="134"/>
      <c r="AF27" s="135"/>
      <c r="AG27" s="140"/>
      <c r="AH27" s="218"/>
      <c r="AI27" s="218"/>
      <c r="AN27" s="406"/>
      <c r="AO27" s="228"/>
    </row>
    <row r="28" spans="1:41" ht="15.75" customHeight="1">
      <c r="A28" s="609"/>
      <c r="B28" s="33"/>
      <c r="C28" s="26"/>
      <c r="D28" s="658"/>
      <c r="E28" s="672"/>
      <c r="F28" s="634"/>
      <c r="G28" s="590"/>
      <c r="H28" s="581"/>
      <c r="I28" s="562" t="s">
        <v>153</v>
      </c>
      <c r="J28" s="563"/>
      <c r="K28" s="377">
        <v>6</v>
      </c>
      <c r="L28" s="320" t="s">
        <v>40</v>
      </c>
      <c r="M28" s="211">
        <f>K28/L92</f>
        <v>4.828973843058351</v>
      </c>
      <c r="N28" s="426">
        <f t="shared" si="0"/>
        <v>2.4144869215291753</v>
      </c>
      <c r="O28" s="185">
        <f t="shared" si="1"/>
        <v>2.4144869215291753</v>
      </c>
      <c r="P28" s="133" t="s">
        <v>106</v>
      </c>
      <c r="Q28" s="255"/>
      <c r="R28" s="225"/>
      <c r="S28" s="132">
        <v>0</v>
      </c>
      <c r="T28" s="165">
        <v>0</v>
      </c>
      <c r="U28" s="186">
        <v>0</v>
      </c>
      <c r="V28" s="166"/>
      <c r="W28" s="138"/>
      <c r="X28" s="142"/>
      <c r="Y28" s="134"/>
      <c r="Z28" s="135"/>
      <c r="AA28" s="136"/>
      <c r="AB28" s="141"/>
      <c r="AC28" s="138"/>
      <c r="AD28" s="258"/>
      <c r="AE28" s="134"/>
      <c r="AF28" s="135"/>
      <c r="AG28" s="140"/>
      <c r="AH28" s="287"/>
      <c r="AI28" s="287"/>
      <c r="AJ28" s="368"/>
      <c r="AK28" s="179"/>
      <c r="AN28" s="406"/>
      <c r="AO28" s="228"/>
    </row>
    <row r="29" spans="1:41" ht="15.75" customHeight="1">
      <c r="A29" s="610"/>
      <c r="B29" s="33"/>
      <c r="C29" s="26"/>
      <c r="D29" s="598"/>
      <c r="E29" s="673"/>
      <c r="F29" s="634"/>
      <c r="G29" s="631"/>
      <c r="H29" s="581"/>
      <c r="I29" s="562" t="s">
        <v>154</v>
      </c>
      <c r="J29" s="568"/>
      <c r="K29" s="377">
        <v>6</v>
      </c>
      <c r="L29" s="320" t="s">
        <v>40</v>
      </c>
      <c r="M29" s="211">
        <f>K29/L92</f>
        <v>4.828973843058351</v>
      </c>
      <c r="N29" s="426">
        <f t="shared" si="0"/>
        <v>2.4144869215291753</v>
      </c>
      <c r="O29" s="185">
        <f t="shared" si="1"/>
        <v>2.4144869215291753</v>
      </c>
      <c r="P29" s="133" t="s">
        <v>204</v>
      </c>
      <c r="Q29" s="239">
        <v>4</v>
      </c>
      <c r="R29" s="461" t="s">
        <v>40</v>
      </c>
      <c r="S29" s="237">
        <f>Q29/L92</f>
        <v>3.2193158953722336</v>
      </c>
      <c r="T29" s="226">
        <f>S29</f>
        <v>3.2193158953722336</v>
      </c>
      <c r="U29" s="227">
        <v>0</v>
      </c>
      <c r="V29" s="167"/>
      <c r="W29" s="138"/>
      <c r="X29" s="142"/>
      <c r="Y29" s="134"/>
      <c r="Z29" s="135"/>
      <c r="AA29" s="136"/>
      <c r="AB29" s="141"/>
      <c r="AC29" s="138"/>
      <c r="AD29" s="258"/>
      <c r="AE29" s="134"/>
      <c r="AF29" s="135"/>
      <c r="AG29" s="140"/>
      <c r="AH29" s="218"/>
      <c r="AI29" s="218"/>
      <c r="AJ29" s="498"/>
      <c r="AK29" s="34"/>
      <c r="AN29" s="406"/>
      <c r="AO29" s="228"/>
    </row>
    <row r="30" spans="1:41" ht="15.75" customHeight="1">
      <c r="A30" s="495"/>
      <c r="B30" s="33"/>
      <c r="C30" s="26"/>
      <c r="D30" s="460"/>
      <c r="E30" s="464"/>
      <c r="F30" s="463"/>
      <c r="G30" s="459"/>
      <c r="H30" s="227"/>
      <c r="I30" s="562"/>
      <c r="J30" s="568"/>
      <c r="K30" s="377"/>
      <c r="L30" s="320"/>
      <c r="M30" s="211"/>
      <c r="N30" s="465"/>
      <c r="O30" s="185"/>
      <c r="P30" s="133"/>
      <c r="Q30" s="462">
        <v>-1.1</v>
      </c>
      <c r="R30" s="461" t="s">
        <v>124</v>
      </c>
      <c r="S30" s="237">
        <f>Q30/L94</f>
        <v>-0.32784930853600386</v>
      </c>
      <c r="T30" s="226">
        <f>S30</f>
        <v>-0.32784930853600386</v>
      </c>
      <c r="U30" s="227">
        <v>0</v>
      </c>
      <c r="V30" s="167"/>
      <c r="W30" s="138"/>
      <c r="X30" s="142"/>
      <c r="Y30" s="134"/>
      <c r="Z30" s="135"/>
      <c r="AA30" s="156"/>
      <c r="AB30" s="141"/>
      <c r="AC30" s="138"/>
      <c r="AD30" s="258"/>
      <c r="AE30" s="134"/>
      <c r="AF30" s="135"/>
      <c r="AG30" s="140"/>
      <c r="AH30" s="218"/>
      <c r="AI30" s="218"/>
      <c r="AJ30" s="286"/>
      <c r="AK30" s="34"/>
      <c r="AN30" s="406"/>
      <c r="AO30" s="228"/>
    </row>
    <row r="31" spans="1:41" ht="15.75" customHeight="1">
      <c r="A31" s="494"/>
      <c r="B31" s="33"/>
      <c r="C31" s="26"/>
      <c r="D31" s="460"/>
      <c r="E31" s="464"/>
      <c r="F31" s="463"/>
      <c r="G31" s="459"/>
      <c r="H31" s="227"/>
      <c r="I31" s="569"/>
      <c r="J31" s="570"/>
      <c r="K31" s="377"/>
      <c r="L31" s="320"/>
      <c r="M31" s="211"/>
      <c r="N31" s="465"/>
      <c r="O31" s="185"/>
      <c r="P31" s="133" t="s">
        <v>104</v>
      </c>
      <c r="Q31" s="462"/>
      <c r="R31" s="461"/>
      <c r="S31" s="237">
        <v>0</v>
      </c>
      <c r="T31" s="226">
        <v>0</v>
      </c>
      <c r="U31" s="227">
        <v>0</v>
      </c>
      <c r="V31" s="167"/>
      <c r="W31" s="138"/>
      <c r="X31" s="142"/>
      <c r="Y31" s="134"/>
      <c r="Z31" s="135"/>
      <c r="AA31" s="156"/>
      <c r="AB31" s="141"/>
      <c r="AC31" s="138"/>
      <c r="AD31" s="258"/>
      <c r="AE31" s="134"/>
      <c r="AF31" s="135"/>
      <c r="AG31" s="140"/>
      <c r="AH31" s="218">
        <f>SUM(Q29,K28:K29)</f>
        <v>16</v>
      </c>
      <c r="AI31" s="218">
        <f>SUM(Q30)</f>
        <v>-1.1</v>
      </c>
      <c r="AJ31" s="286">
        <f>SUM(S29:S30,M28:M29)</f>
        <v>12.54941427295293</v>
      </c>
      <c r="AK31" s="34" t="s">
        <v>11</v>
      </c>
      <c r="AN31" s="228">
        <f>SUM(Q27,K26,K27)</f>
        <v>18</v>
      </c>
      <c r="AO31" s="228">
        <f>SUM(S27,M26,M27)</f>
        <v>14.486921529175053</v>
      </c>
    </row>
    <row r="32" spans="1:41" ht="15.75" customHeight="1">
      <c r="A32" s="608" t="s">
        <v>57</v>
      </c>
      <c r="B32" s="37" t="s">
        <v>78</v>
      </c>
      <c r="C32" s="29"/>
      <c r="D32" s="598"/>
      <c r="E32" s="671"/>
      <c r="F32" s="647"/>
      <c r="G32" s="589"/>
      <c r="H32" s="580"/>
      <c r="I32" s="632" t="s">
        <v>155</v>
      </c>
      <c r="J32" s="633"/>
      <c r="K32" s="430">
        <v>101</v>
      </c>
      <c r="L32" s="431" t="s">
        <v>40</v>
      </c>
      <c r="M32" s="432">
        <f>82.98+1.45</f>
        <v>84.43</v>
      </c>
      <c r="N32" s="471">
        <f t="shared" si="0"/>
        <v>42.215</v>
      </c>
      <c r="O32" s="433">
        <f t="shared" si="1"/>
        <v>42.215</v>
      </c>
      <c r="P32" s="157" t="s">
        <v>105</v>
      </c>
      <c r="Q32" s="273"/>
      <c r="R32" s="250"/>
      <c r="S32" s="251">
        <f>Q32/L92</f>
        <v>0</v>
      </c>
      <c r="T32" s="269">
        <f>S32/2</f>
        <v>0</v>
      </c>
      <c r="U32" s="274">
        <v>0</v>
      </c>
      <c r="V32" s="438" t="s">
        <v>90</v>
      </c>
      <c r="W32" s="434">
        <v>104</v>
      </c>
      <c r="X32" s="435" t="s">
        <v>124</v>
      </c>
      <c r="Y32" s="436">
        <f>31.49+0.55</f>
        <v>32.04</v>
      </c>
      <c r="Z32" s="469">
        <f>Y32/2</f>
        <v>16.02</v>
      </c>
      <c r="AA32" s="437">
        <f>Y32/2</f>
        <v>16.02</v>
      </c>
      <c r="AB32" s="157"/>
      <c r="AC32" s="269"/>
      <c r="AD32" s="270"/>
      <c r="AE32" s="251"/>
      <c r="AF32" s="269"/>
      <c r="AG32" s="280"/>
      <c r="AH32" s="288" t="s">
        <v>40</v>
      </c>
      <c r="AI32" s="496" t="s">
        <v>124</v>
      </c>
      <c r="AJ32" s="181" t="s">
        <v>2</v>
      </c>
      <c r="AK32" s="125"/>
      <c r="AL32" s="22"/>
      <c r="AN32" s="406"/>
      <c r="AO32" s="228"/>
    </row>
    <row r="33" spans="1:41" ht="15.75" customHeight="1">
      <c r="A33" s="609"/>
      <c r="B33" s="103" t="s">
        <v>79</v>
      </c>
      <c r="C33" s="104"/>
      <c r="D33" s="599"/>
      <c r="E33" s="672"/>
      <c r="F33" s="634"/>
      <c r="G33" s="590"/>
      <c r="H33" s="581"/>
      <c r="I33" s="562" t="s">
        <v>158</v>
      </c>
      <c r="J33" s="563"/>
      <c r="K33" s="252">
        <v>11</v>
      </c>
      <c r="L33" s="272" t="s">
        <v>40</v>
      </c>
      <c r="M33" s="211">
        <f>K33/L92</f>
        <v>8.853118712273643</v>
      </c>
      <c r="N33" s="226">
        <f t="shared" si="0"/>
        <v>4.4265593561368215</v>
      </c>
      <c r="O33" s="246">
        <f t="shared" si="1"/>
        <v>4.4265593561368215</v>
      </c>
      <c r="P33" s="133" t="s">
        <v>203</v>
      </c>
      <c r="Q33" s="209">
        <v>3</v>
      </c>
      <c r="R33" s="225" t="s">
        <v>40</v>
      </c>
      <c r="S33" s="211">
        <f>Q33/L92</f>
        <v>2.4144869215291753</v>
      </c>
      <c r="T33" s="226">
        <f>S33</f>
        <v>2.4144869215291753</v>
      </c>
      <c r="U33" s="227">
        <v>0</v>
      </c>
      <c r="V33" s="481"/>
      <c r="W33" s="138"/>
      <c r="X33" s="142"/>
      <c r="Y33" s="134"/>
      <c r="Z33" s="135"/>
      <c r="AA33" s="156"/>
      <c r="AB33" s="133"/>
      <c r="AC33" s="271"/>
      <c r="AD33" s="258"/>
      <c r="AE33" s="134"/>
      <c r="AF33" s="135"/>
      <c r="AG33" s="140"/>
      <c r="AH33" s="218"/>
      <c r="AI33" s="218"/>
      <c r="AN33" s="406"/>
      <c r="AO33" s="228"/>
    </row>
    <row r="34" spans="1:41" ht="15.75" customHeight="1">
      <c r="A34" s="609"/>
      <c r="B34" s="103"/>
      <c r="C34" s="122"/>
      <c r="D34" s="599"/>
      <c r="E34" s="672"/>
      <c r="F34" s="634"/>
      <c r="G34" s="590"/>
      <c r="H34" s="581"/>
      <c r="I34" s="562"/>
      <c r="J34" s="563"/>
      <c r="K34" s="239"/>
      <c r="L34" s="320"/>
      <c r="M34" s="237"/>
      <c r="N34" s="237"/>
      <c r="O34" s="237"/>
      <c r="P34" s="133" t="s">
        <v>104</v>
      </c>
      <c r="Q34" s="252"/>
      <c r="R34" s="225"/>
      <c r="S34" s="211">
        <f>Q34/L92</f>
        <v>0</v>
      </c>
      <c r="T34" s="226">
        <f>S34/2</f>
        <v>0</v>
      </c>
      <c r="U34" s="227">
        <v>0</v>
      </c>
      <c r="V34" s="133"/>
      <c r="W34" s="138"/>
      <c r="X34" s="142"/>
      <c r="Y34" s="134"/>
      <c r="Z34" s="135"/>
      <c r="AA34" s="156"/>
      <c r="AB34" s="133"/>
      <c r="AC34" s="271"/>
      <c r="AD34" s="258"/>
      <c r="AE34" s="134"/>
      <c r="AF34" s="135"/>
      <c r="AG34" s="140"/>
      <c r="AH34" s="501">
        <f>K32</f>
        <v>101</v>
      </c>
      <c r="AI34" s="501">
        <f>W32</f>
        <v>104</v>
      </c>
      <c r="AJ34" s="500">
        <f>SUM(Y32,M32)</f>
        <v>116.47</v>
      </c>
      <c r="AK34" s="499" t="s">
        <v>49</v>
      </c>
      <c r="AN34" s="406"/>
      <c r="AO34" s="228"/>
    </row>
    <row r="35" spans="1:41" ht="15.75" customHeight="1">
      <c r="A35" s="609"/>
      <c r="B35" s="11"/>
      <c r="C35" s="32"/>
      <c r="D35" s="600"/>
      <c r="E35" s="673"/>
      <c r="F35" s="651"/>
      <c r="G35" s="631"/>
      <c r="H35" s="626"/>
      <c r="I35" s="629"/>
      <c r="J35" s="630"/>
      <c r="K35" s="281"/>
      <c r="L35" s="282"/>
      <c r="M35" s="206"/>
      <c r="N35" s="207"/>
      <c r="O35" s="247"/>
      <c r="P35" s="146"/>
      <c r="Q35" s="256"/>
      <c r="R35" s="205"/>
      <c r="S35" s="241"/>
      <c r="T35" s="168"/>
      <c r="U35" s="249"/>
      <c r="V35" s="283"/>
      <c r="W35" s="151"/>
      <c r="X35" s="152"/>
      <c r="Y35" s="147"/>
      <c r="Z35" s="148"/>
      <c r="AA35" s="149"/>
      <c r="AB35" s="146"/>
      <c r="AC35" s="284"/>
      <c r="AD35" s="153"/>
      <c r="AE35" s="147"/>
      <c r="AF35" s="148"/>
      <c r="AG35" s="154"/>
      <c r="AH35" s="218">
        <f>SUM(Q33,K33)</f>
        <v>14</v>
      </c>
      <c r="AI35" s="218">
        <v>0</v>
      </c>
      <c r="AJ35" s="397">
        <f>SUM(S33,M33)</f>
        <v>11.267605633802818</v>
      </c>
      <c r="AK35" s="30" t="s">
        <v>11</v>
      </c>
      <c r="AN35" s="228"/>
      <c r="AO35" s="228"/>
    </row>
    <row r="36" spans="1:41" ht="15.75" customHeight="1">
      <c r="A36" s="596" t="s">
        <v>58</v>
      </c>
      <c r="B36" s="37" t="s">
        <v>80</v>
      </c>
      <c r="C36" s="26"/>
      <c r="D36" s="599"/>
      <c r="E36" s="638"/>
      <c r="F36" s="597"/>
      <c r="G36" s="572"/>
      <c r="H36" s="575"/>
      <c r="I36" s="606" t="s">
        <v>92</v>
      </c>
      <c r="J36" s="607"/>
      <c r="K36" s="441">
        <v>199.01</v>
      </c>
      <c r="L36" s="442" t="s">
        <v>128</v>
      </c>
      <c r="M36" s="443">
        <v>82.91</v>
      </c>
      <c r="N36" s="223">
        <f>M36/2</f>
        <v>41.455</v>
      </c>
      <c r="O36" s="444">
        <f>M36/2</f>
        <v>41.455</v>
      </c>
      <c r="P36" s="157" t="s">
        <v>105</v>
      </c>
      <c r="Q36" s="209"/>
      <c r="R36" s="225"/>
      <c r="S36" s="211">
        <v>0</v>
      </c>
      <c r="T36" s="211">
        <v>0</v>
      </c>
      <c r="U36" s="227">
        <v>0</v>
      </c>
      <c r="V36" s="445" t="s">
        <v>93</v>
      </c>
      <c r="W36" s="446">
        <v>240</v>
      </c>
      <c r="X36" s="447" t="s">
        <v>128</v>
      </c>
      <c r="Y36" s="196">
        <f>98.37+1.72</f>
        <v>100.09</v>
      </c>
      <c r="Z36" s="197">
        <f>Y36/2</f>
        <v>50.045</v>
      </c>
      <c r="AA36" s="198">
        <f>Y36/2</f>
        <v>50.045</v>
      </c>
      <c r="AB36" s="264" t="s">
        <v>175</v>
      </c>
      <c r="AC36" s="213">
        <v>1</v>
      </c>
      <c r="AD36" s="258" t="s">
        <v>40</v>
      </c>
      <c r="AE36" s="215">
        <f>AC36/L92</f>
        <v>0.8048289738430584</v>
      </c>
      <c r="AF36" s="215">
        <f>AE36</f>
        <v>0.8048289738430584</v>
      </c>
      <c r="AG36" s="224">
        <v>0</v>
      </c>
      <c r="AH36" s="288" t="s">
        <v>40</v>
      </c>
      <c r="AI36" s="496" t="s">
        <v>124</v>
      </c>
      <c r="AJ36" s="181" t="s">
        <v>2</v>
      </c>
      <c r="AK36" s="125"/>
      <c r="AL36" s="22"/>
      <c r="AN36" s="406"/>
      <c r="AO36" s="228"/>
    </row>
    <row r="37" spans="1:41" ht="15.75" customHeight="1">
      <c r="A37" s="596"/>
      <c r="B37" s="103" t="s">
        <v>81</v>
      </c>
      <c r="C37" s="26"/>
      <c r="D37" s="599"/>
      <c r="E37" s="638"/>
      <c r="F37" s="597"/>
      <c r="G37" s="572"/>
      <c r="H37" s="575"/>
      <c r="I37" s="606" t="s">
        <v>202</v>
      </c>
      <c r="J37" s="674"/>
      <c r="K37" s="209"/>
      <c r="L37" s="210"/>
      <c r="M37" s="211"/>
      <c r="N37" s="211"/>
      <c r="O37" s="211"/>
      <c r="P37" s="133" t="s">
        <v>104</v>
      </c>
      <c r="Q37" s="209"/>
      <c r="R37" s="225"/>
      <c r="S37" s="211">
        <v>0</v>
      </c>
      <c r="T37" s="226">
        <v>0</v>
      </c>
      <c r="U37" s="227">
        <v>0</v>
      </c>
      <c r="V37" s="293"/>
      <c r="W37" s="213"/>
      <c r="X37" s="214"/>
      <c r="Y37" s="215"/>
      <c r="Z37" s="216"/>
      <c r="AA37" s="217"/>
      <c r="AB37" s="448" t="s">
        <v>236</v>
      </c>
      <c r="AC37" s="449"/>
      <c r="AD37" s="450"/>
      <c r="AE37" s="427"/>
      <c r="AF37" s="427"/>
      <c r="AG37" s="451"/>
      <c r="AH37" s="13"/>
      <c r="AI37" s="218"/>
      <c r="AN37" s="406"/>
      <c r="AO37" s="228"/>
    </row>
    <row r="38" spans="1:41" ht="15.75" customHeight="1">
      <c r="A38" s="596"/>
      <c r="B38" s="103"/>
      <c r="C38" s="26"/>
      <c r="D38" s="599"/>
      <c r="E38" s="638"/>
      <c r="F38" s="597"/>
      <c r="G38" s="572"/>
      <c r="H38" s="575"/>
      <c r="I38" s="578"/>
      <c r="J38" s="584"/>
      <c r="K38" s="209"/>
      <c r="L38" s="210"/>
      <c r="M38" s="211"/>
      <c r="N38" s="211"/>
      <c r="O38" s="211"/>
      <c r="P38" s="133"/>
      <c r="Q38" s="209"/>
      <c r="R38" s="225"/>
      <c r="S38" s="211"/>
      <c r="T38" s="226"/>
      <c r="U38" s="227"/>
      <c r="V38" s="293"/>
      <c r="W38" s="213"/>
      <c r="X38" s="214"/>
      <c r="Y38" s="215"/>
      <c r="Z38" s="216"/>
      <c r="AA38" s="217"/>
      <c r="AB38" s="33"/>
      <c r="AC38" s="213"/>
      <c r="AD38" s="258"/>
      <c r="AE38" s="215"/>
      <c r="AF38" s="216"/>
      <c r="AG38" s="224"/>
      <c r="AH38" s="501">
        <v>0</v>
      </c>
      <c r="AI38" s="501">
        <f>SUM(W36,K36)</f>
        <v>439.01</v>
      </c>
      <c r="AJ38" s="500">
        <f>SUM(Y36,M36)</f>
        <v>183</v>
      </c>
      <c r="AK38" s="499" t="s">
        <v>49</v>
      </c>
      <c r="AN38" s="406"/>
      <c r="AO38" s="228"/>
    </row>
    <row r="39" spans="1:41" ht="15.75" customHeight="1">
      <c r="A39" s="596"/>
      <c r="B39" s="28"/>
      <c r="C39" s="26"/>
      <c r="D39" s="599"/>
      <c r="E39" s="638"/>
      <c r="F39" s="597"/>
      <c r="G39" s="572"/>
      <c r="H39" s="575"/>
      <c r="I39" s="578"/>
      <c r="J39" s="584"/>
      <c r="K39" s="209"/>
      <c r="L39" s="210"/>
      <c r="M39" s="211"/>
      <c r="N39" s="211"/>
      <c r="O39" s="211"/>
      <c r="P39" s="292"/>
      <c r="Q39" s="209"/>
      <c r="R39" s="225"/>
      <c r="S39" s="211"/>
      <c r="T39" s="226"/>
      <c r="U39" s="227"/>
      <c r="V39" s="293"/>
      <c r="W39" s="213"/>
      <c r="X39" s="214"/>
      <c r="Y39" s="215"/>
      <c r="Z39" s="216"/>
      <c r="AA39" s="217"/>
      <c r="AB39" s="33"/>
      <c r="AC39" s="213"/>
      <c r="AD39" s="258"/>
      <c r="AE39" s="215"/>
      <c r="AF39" s="216"/>
      <c r="AG39" s="224"/>
      <c r="AH39" s="509">
        <f>SUM(AC36)</f>
        <v>1</v>
      </c>
      <c r="AI39" s="497">
        <v>0</v>
      </c>
      <c r="AJ39" s="407">
        <f>SUM(AE36)</f>
        <v>0.8048289738430584</v>
      </c>
      <c r="AK39" s="34" t="s">
        <v>11</v>
      </c>
      <c r="AL39" s="182"/>
      <c r="AN39" s="228"/>
      <c r="AO39" s="228"/>
    </row>
    <row r="40" spans="1:41" ht="15.75" customHeight="1">
      <c r="A40" s="585" t="s">
        <v>59</v>
      </c>
      <c r="B40" s="25" t="s">
        <v>94</v>
      </c>
      <c r="C40" s="29"/>
      <c r="D40" s="598"/>
      <c r="E40" s="637"/>
      <c r="F40" s="594"/>
      <c r="G40" s="571"/>
      <c r="H40" s="574"/>
      <c r="I40" s="587"/>
      <c r="J40" s="588"/>
      <c r="K40" s="220"/>
      <c r="L40" s="296"/>
      <c r="M40" s="251"/>
      <c r="N40" s="269"/>
      <c r="O40" s="245"/>
      <c r="P40" s="297" t="s">
        <v>107</v>
      </c>
      <c r="Q40" s="220"/>
      <c r="R40" s="250"/>
      <c r="S40" s="251">
        <f>Q40/L93</f>
        <v>0</v>
      </c>
      <c r="T40" s="269">
        <f>S40/2</f>
        <v>0</v>
      </c>
      <c r="U40" s="274">
        <v>0</v>
      </c>
      <c r="V40" s="298"/>
      <c r="W40" s="299"/>
      <c r="X40" s="267"/>
      <c r="Y40" s="268"/>
      <c r="Z40" s="278"/>
      <c r="AA40" s="274"/>
      <c r="AB40" s="300" t="s">
        <v>174</v>
      </c>
      <c r="AC40" s="299">
        <v>-3</v>
      </c>
      <c r="AD40" s="301" t="s">
        <v>40</v>
      </c>
      <c r="AE40" s="268">
        <f>AC40/L92</f>
        <v>-2.4144869215291753</v>
      </c>
      <c r="AF40" s="278">
        <f>AE40</f>
        <v>-2.4144869215291753</v>
      </c>
      <c r="AG40" s="280">
        <v>0</v>
      </c>
      <c r="AH40" s="288" t="s">
        <v>40</v>
      </c>
      <c r="AI40" s="496" t="s">
        <v>128</v>
      </c>
      <c r="AJ40" s="181" t="s">
        <v>2</v>
      </c>
      <c r="AK40" s="125"/>
      <c r="AL40" s="22"/>
      <c r="AN40" s="406"/>
      <c r="AO40" s="228"/>
    </row>
    <row r="41" spans="1:41" ht="15.75" customHeight="1">
      <c r="A41" s="596"/>
      <c r="B41" s="28"/>
      <c r="C41" s="26"/>
      <c r="D41" s="599"/>
      <c r="E41" s="638"/>
      <c r="F41" s="597"/>
      <c r="G41" s="572"/>
      <c r="H41" s="575"/>
      <c r="I41" s="578"/>
      <c r="J41" s="579"/>
      <c r="K41" s="209"/>
      <c r="L41" s="210"/>
      <c r="M41" s="211"/>
      <c r="N41" s="211"/>
      <c r="O41" s="211"/>
      <c r="P41" s="292"/>
      <c r="Q41" s="209"/>
      <c r="R41" s="225"/>
      <c r="S41" s="211"/>
      <c r="T41" s="226"/>
      <c r="U41" s="227"/>
      <c r="V41" s="302"/>
      <c r="W41" s="213"/>
      <c r="X41" s="214"/>
      <c r="Y41" s="215"/>
      <c r="Z41" s="216"/>
      <c r="AA41" s="217"/>
      <c r="AB41" s="264" t="s">
        <v>194</v>
      </c>
      <c r="AC41" s="213">
        <v>30</v>
      </c>
      <c r="AD41" s="258" t="s">
        <v>40</v>
      </c>
      <c r="AE41" s="215">
        <f>AC41/L92</f>
        <v>24.144869215291752</v>
      </c>
      <c r="AF41" s="216">
        <f>AE41</f>
        <v>24.144869215291752</v>
      </c>
      <c r="AG41" s="224">
        <v>0</v>
      </c>
      <c r="AH41" s="510">
        <f>SUM(AC40:AC41)</f>
        <v>27</v>
      </c>
      <c r="AI41" s="218"/>
      <c r="AJ41" s="286">
        <f>SUM(AE40:AE41)</f>
        <v>21.730382293762577</v>
      </c>
      <c r="AK41" s="34" t="s">
        <v>11</v>
      </c>
      <c r="AL41" s="182"/>
      <c r="AN41" s="228"/>
      <c r="AO41" s="228"/>
    </row>
    <row r="42" spans="1:41" ht="15.75" customHeight="1">
      <c r="A42" s="585" t="s">
        <v>60</v>
      </c>
      <c r="B42" s="25" t="s">
        <v>95</v>
      </c>
      <c r="C42" s="29"/>
      <c r="D42" s="598"/>
      <c r="E42" s="648"/>
      <c r="F42" s="601"/>
      <c r="G42" s="571"/>
      <c r="H42" s="574"/>
      <c r="I42" s="554" t="s">
        <v>159</v>
      </c>
      <c r="J42" s="555"/>
      <c r="K42" s="220">
        <v>15</v>
      </c>
      <c r="L42" s="296" t="s">
        <v>40</v>
      </c>
      <c r="M42" s="251">
        <f>K42/L92</f>
        <v>12.072434607645876</v>
      </c>
      <c r="N42" s="269">
        <f aca="true" t="shared" si="2" ref="N42:N47">M42/2</f>
        <v>6.036217303822938</v>
      </c>
      <c r="O42" s="269">
        <f aca="true" t="shared" si="3" ref="O42:O47">M42/2</f>
        <v>6.036217303822938</v>
      </c>
      <c r="P42" s="157" t="s">
        <v>105</v>
      </c>
      <c r="Q42" s="220"/>
      <c r="R42" s="250"/>
      <c r="S42" s="251">
        <f>Q42/L93</f>
        <v>0</v>
      </c>
      <c r="T42" s="269">
        <f>S42/2</f>
        <v>0</v>
      </c>
      <c r="U42" s="274">
        <v>0</v>
      </c>
      <c r="V42" s="295" t="s">
        <v>162</v>
      </c>
      <c r="W42" s="299">
        <v>38</v>
      </c>
      <c r="X42" s="267" t="s">
        <v>40</v>
      </c>
      <c r="Y42" s="268">
        <f>W42/L92</f>
        <v>30.58350100603622</v>
      </c>
      <c r="Z42" s="278">
        <f>Y42</f>
        <v>30.58350100603622</v>
      </c>
      <c r="AA42" s="279">
        <v>0</v>
      </c>
      <c r="AB42" s="502" t="s">
        <v>212</v>
      </c>
      <c r="AC42" s="503">
        <v>50.74</v>
      </c>
      <c r="AD42" s="435" t="s">
        <v>40</v>
      </c>
      <c r="AE42" s="436">
        <f>41.39+0.72</f>
        <v>42.11</v>
      </c>
      <c r="AF42" s="436">
        <f>AE42</f>
        <v>42.11</v>
      </c>
      <c r="AG42" s="504">
        <v>0</v>
      </c>
      <c r="AH42" s="288" t="s">
        <v>40</v>
      </c>
      <c r="AI42" s="496"/>
      <c r="AJ42" s="181" t="s">
        <v>2</v>
      </c>
      <c r="AK42" s="125"/>
      <c r="AL42" s="22"/>
      <c r="AN42" s="406"/>
      <c r="AO42" s="228"/>
    </row>
    <row r="43" spans="1:41" ht="15.75" customHeight="1">
      <c r="A43" s="596"/>
      <c r="B43" s="93" t="s">
        <v>74</v>
      </c>
      <c r="C43" s="26"/>
      <c r="D43" s="599"/>
      <c r="E43" s="649"/>
      <c r="F43" s="602"/>
      <c r="G43" s="572"/>
      <c r="H43" s="575"/>
      <c r="I43" s="606" t="s">
        <v>96</v>
      </c>
      <c r="J43" s="607"/>
      <c r="K43" s="467">
        <v>51</v>
      </c>
      <c r="L43" s="442" t="s">
        <v>40</v>
      </c>
      <c r="M43" s="443">
        <f>51/1.226*1.0175</f>
        <v>42.32667210440457</v>
      </c>
      <c r="N43" s="223">
        <f t="shared" si="2"/>
        <v>21.163336052202286</v>
      </c>
      <c r="O43" s="223">
        <f t="shared" si="3"/>
        <v>21.163336052202286</v>
      </c>
      <c r="P43" s="133" t="s">
        <v>104</v>
      </c>
      <c r="Q43" s="209"/>
      <c r="R43" s="225"/>
      <c r="S43" s="211">
        <f>Q43/L92</f>
        <v>0</v>
      </c>
      <c r="T43" s="226">
        <f>S43/2</f>
        <v>0</v>
      </c>
      <c r="U43" s="227">
        <v>0</v>
      </c>
      <c r="V43" s="421" t="s">
        <v>163</v>
      </c>
      <c r="W43" s="422">
        <v>38</v>
      </c>
      <c r="X43" s="423" t="s">
        <v>40</v>
      </c>
      <c r="Y43" s="188">
        <f>W43/L92</f>
        <v>30.58350100603622</v>
      </c>
      <c r="Z43" s="189">
        <v>0</v>
      </c>
      <c r="AA43" s="424">
        <f>Y43</f>
        <v>30.58350100603622</v>
      </c>
      <c r="AB43" s="264"/>
      <c r="AC43" s="213"/>
      <c r="AD43" s="258"/>
      <c r="AE43" s="215"/>
      <c r="AF43" s="216"/>
      <c r="AG43" s="224"/>
      <c r="AH43" s="13"/>
      <c r="AI43" s="218"/>
      <c r="AN43" s="406"/>
      <c r="AO43" s="228"/>
    </row>
    <row r="44" spans="1:41" ht="15.75" customHeight="1">
      <c r="A44" s="596"/>
      <c r="B44" s="28"/>
      <c r="C44" s="26"/>
      <c r="D44" s="599"/>
      <c r="E44" s="649"/>
      <c r="F44" s="602"/>
      <c r="G44" s="572"/>
      <c r="H44" s="575"/>
      <c r="I44" s="616" t="s">
        <v>160</v>
      </c>
      <c r="J44" s="617"/>
      <c r="K44" s="441">
        <v>13.5</v>
      </c>
      <c r="L44" s="442" t="s">
        <v>40</v>
      </c>
      <c r="M44" s="443">
        <f>13.5/1.226*1.0175</f>
        <v>11.204119086460032</v>
      </c>
      <c r="N44" s="443">
        <f t="shared" si="2"/>
        <v>5.602059543230016</v>
      </c>
      <c r="O44" s="443">
        <f t="shared" si="3"/>
        <v>5.602059543230016</v>
      </c>
      <c r="P44" s="133"/>
      <c r="Q44" s="209"/>
      <c r="R44" s="225"/>
      <c r="S44" s="211"/>
      <c r="T44" s="226"/>
      <c r="U44" s="227"/>
      <c r="V44" s="212" t="s">
        <v>97</v>
      </c>
      <c r="W44" s="138">
        <v>0</v>
      </c>
      <c r="X44" s="214" t="s">
        <v>40</v>
      </c>
      <c r="Y44" s="215">
        <f>W44/L93</f>
        <v>0</v>
      </c>
      <c r="Z44" s="216">
        <v>0</v>
      </c>
      <c r="AA44" s="217">
        <f>Y44/I88</f>
        <v>0</v>
      </c>
      <c r="AB44" s="264"/>
      <c r="AC44" s="213"/>
      <c r="AD44" s="258"/>
      <c r="AE44" s="215"/>
      <c r="AF44" s="216"/>
      <c r="AG44" s="224"/>
      <c r="AH44" s="13"/>
      <c r="AI44" s="218"/>
      <c r="AN44" s="406"/>
      <c r="AO44" s="228"/>
    </row>
    <row r="45" spans="1:41" ht="15.75" customHeight="1">
      <c r="A45" s="596"/>
      <c r="B45" s="28"/>
      <c r="C45" s="26"/>
      <c r="D45" s="599"/>
      <c r="E45" s="649"/>
      <c r="F45" s="602"/>
      <c r="G45" s="572"/>
      <c r="H45" s="575"/>
      <c r="I45" s="616" t="s">
        <v>91</v>
      </c>
      <c r="J45" s="617"/>
      <c r="K45" s="441">
        <v>13.38</v>
      </c>
      <c r="L45" s="442" t="s">
        <v>40</v>
      </c>
      <c r="M45" s="443">
        <f>10.91+0.19</f>
        <v>11.1</v>
      </c>
      <c r="N45" s="443">
        <f t="shared" si="2"/>
        <v>5.55</v>
      </c>
      <c r="O45" s="443">
        <f t="shared" si="3"/>
        <v>5.55</v>
      </c>
      <c r="P45" s="133"/>
      <c r="Q45" s="209"/>
      <c r="R45" s="225"/>
      <c r="S45" s="211"/>
      <c r="T45" s="226"/>
      <c r="U45" s="227"/>
      <c r="V45" s="212"/>
      <c r="W45" s="213"/>
      <c r="X45" s="214"/>
      <c r="Y45" s="215"/>
      <c r="Z45" s="216"/>
      <c r="AA45" s="217"/>
      <c r="AB45" s="264"/>
      <c r="AC45" s="213"/>
      <c r="AD45" s="258"/>
      <c r="AE45" s="215"/>
      <c r="AF45" s="216"/>
      <c r="AG45" s="224"/>
      <c r="AH45" s="511">
        <f>SUM(AC42,K43:K45)</f>
        <v>128.62</v>
      </c>
      <c r="AI45" s="501"/>
      <c r="AJ45" s="500">
        <f>SUM(AE42,M43:M45)</f>
        <v>106.7407911908646</v>
      </c>
      <c r="AK45" s="512" t="s">
        <v>49</v>
      </c>
      <c r="AN45" s="406"/>
      <c r="AO45" s="228"/>
    </row>
    <row r="46" spans="1:41" ht="15.75" customHeight="1">
      <c r="A46" s="667"/>
      <c r="B46" s="27"/>
      <c r="C46" s="26"/>
      <c r="D46" s="600"/>
      <c r="E46" s="650"/>
      <c r="F46" s="603"/>
      <c r="G46" s="573"/>
      <c r="H46" s="576"/>
      <c r="I46" s="614" t="s">
        <v>161</v>
      </c>
      <c r="J46" s="615"/>
      <c r="K46" s="452">
        <v>6</v>
      </c>
      <c r="L46" s="453" t="s">
        <v>40</v>
      </c>
      <c r="M46" s="454">
        <f>K46/L92</f>
        <v>4.828973843058351</v>
      </c>
      <c r="N46" s="454">
        <f t="shared" si="2"/>
        <v>2.4144869215291753</v>
      </c>
      <c r="O46" s="454">
        <f t="shared" si="3"/>
        <v>2.4144869215291753</v>
      </c>
      <c r="P46" s="305"/>
      <c r="Q46" s="204"/>
      <c r="R46" s="205"/>
      <c r="S46" s="206"/>
      <c r="T46" s="207"/>
      <c r="U46" s="208"/>
      <c r="V46" s="304"/>
      <c r="W46" s="306"/>
      <c r="X46" s="307"/>
      <c r="Y46" s="308"/>
      <c r="Z46" s="309"/>
      <c r="AA46" s="310"/>
      <c r="AB46" s="311"/>
      <c r="AC46" s="306"/>
      <c r="AD46" s="312"/>
      <c r="AE46" s="308"/>
      <c r="AF46" s="309"/>
      <c r="AG46" s="313"/>
      <c r="AH46" s="510">
        <f>SUM(W42,W44,K42)</f>
        <v>53</v>
      </c>
      <c r="AI46" s="218"/>
      <c r="AJ46" s="286">
        <f>SUM(Y42,M42)</f>
        <v>42.6559356136821</v>
      </c>
      <c r="AK46" s="34" t="s">
        <v>11</v>
      </c>
      <c r="AN46" s="228">
        <f>SUM(W43,K46)</f>
        <v>44</v>
      </c>
      <c r="AO46" s="228">
        <f>SUM(Y43,M46)</f>
        <v>35.41247484909457</v>
      </c>
    </row>
    <row r="47" spans="1:41" ht="15" customHeight="1">
      <c r="A47" s="604" t="s">
        <v>61</v>
      </c>
      <c r="B47" s="25" t="s">
        <v>98</v>
      </c>
      <c r="C47" s="29"/>
      <c r="D47" s="598"/>
      <c r="E47" s="648"/>
      <c r="F47" s="601"/>
      <c r="G47" s="571"/>
      <c r="H47" s="574"/>
      <c r="I47" s="552" t="s">
        <v>164</v>
      </c>
      <c r="J47" s="553"/>
      <c r="K47" s="455">
        <v>20</v>
      </c>
      <c r="L47" s="456" t="s">
        <v>40</v>
      </c>
      <c r="M47" s="457">
        <f>K47/L92</f>
        <v>16.09657947686117</v>
      </c>
      <c r="N47" s="472">
        <f t="shared" si="2"/>
        <v>8.048289738430585</v>
      </c>
      <c r="O47" s="458">
        <f t="shared" si="3"/>
        <v>8.048289738430585</v>
      </c>
      <c r="P47" s="157" t="s">
        <v>105</v>
      </c>
      <c r="Q47" s="220"/>
      <c r="R47" s="250"/>
      <c r="S47" s="251">
        <f>Q47/L93</f>
        <v>0</v>
      </c>
      <c r="T47" s="269">
        <f>S47/2</f>
        <v>0</v>
      </c>
      <c r="U47" s="274">
        <v>0</v>
      </c>
      <c r="V47" s="212" t="s">
        <v>100</v>
      </c>
      <c r="W47" s="213">
        <v>0</v>
      </c>
      <c r="X47" s="214" t="s">
        <v>40</v>
      </c>
      <c r="Y47" s="215">
        <f>W47/L92</f>
        <v>0</v>
      </c>
      <c r="Z47" s="216">
        <v>0</v>
      </c>
      <c r="AA47" s="217">
        <f>Y47/I88</f>
        <v>0</v>
      </c>
      <c r="AB47" s="303"/>
      <c r="AC47" s="299"/>
      <c r="AD47" s="301"/>
      <c r="AE47" s="268"/>
      <c r="AF47" s="278"/>
      <c r="AG47" s="280"/>
      <c r="AH47" s="288" t="s">
        <v>40</v>
      </c>
      <c r="AI47" s="496"/>
      <c r="AJ47" s="181" t="s">
        <v>2</v>
      </c>
      <c r="AK47" s="125"/>
      <c r="AL47" s="22"/>
      <c r="AN47" s="406"/>
      <c r="AO47" s="228"/>
    </row>
    <row r="48" spans="1:41" ht="15.75" customHeight="1">
      <c r="A48" s="605"/>
      <c r="B48" s="93" t="s">
        <v>99</v>
      </c>
      <c r="C48" s="26"/>
      <c r="D48" s="599"/>
      <c r="E48" s="649"/>
      <c r="F48" s="602"/>
      <c r="G48" s="572"/>
      <c r="H48" s="575"/>
      <c r="I48" s="578" t="s">
        <v>168</v>
      </c>
      <c r="J48" s="579"/>
      <c r="K48" s="252">
        <v>32.6</v>
      </c>
      <c r="L48" s="210" t="s">
        <v>40</v>
      </c>
      <c r="M48" s="211">
        <f>K48/L92</f>
        <v>26.237424547283705</v>
      </c>
      <c r="N48" s="211">
        <f>M48</f>
        <v>26.237424547283705</v>
      </c>
      <c r="O48" s="211">
        <v>0</v>
      </c>
      <c r="P48" s="133" t="s">
        <v>104</v>
      </c>
      <c r="Q48" s="209"/>
      <c r="R48" s="225"/>
      <c r="S48" s="211">
        <f>Q48/L92</f>
        <v>0</v>
      </c>
      <c r="T48" s="226">
        <f>S48/2</f>
        <v>0</v>
      </c>
      <c r="U48" s="227">
        <v>0</v>
      </c>
      <c r="V48" s="212" t="s">
        <v>101</v>
      </c>
      <c r="W48" s="213">
        <v>0</v>
      </c>
      <c r="X48" s="214" t="s">
        <v>40</v>
      </c>
      <c r="Y48" s="215">
        <f>W48/L92</f>
        <v>0</v>
      </c>
      <c r="Z48" s="216">
        <v>0</v>
      </c>
      <c r="AA48" s="217">
        <f>Y48/I88</f>
        <v>0</v>
      </c>
      <c r="AB48" s="264"/>
      <c r="AC48" s="213"/>
      <c r="AD48" s="258"/>
      <c r="AE48" s="215"/>
      <c r="AF48" s="216"/>
      <c r="AG48" s="224"/>
      <c r="AH48" s="13"/>
      <c r="AI48" s="218"/>
      <c r="AN48" s="406"/>
      <c r="AO48" s="228"/>
    </row>
    <row r="49" spans="1:41" ht="15.75" customHeight="1">
      <c r="A49" s="605"/>
      <c r="B49" s="28"/>
      <c r="C49" s="26"/>
      <c r="D49" s="599"/>
      <c r="E49" s="649"/>
      <c r="F49" s="602"/>
      <c r="G49" s="572"/>
      <c r="H49" s="575"/>
      <c r="I49" s="560" t="s">
        <v>169</v>
      </c>
      <c r="J49" s="577"/>
      <c r="K49" s="235">
        <v>32.6</v>
      </c>
      <c r="L49" s="405" t="s">
        <v>40</v>
      </c>
      <c r="M49" s="187">
        <f>K49/L92</f>
        <v>26.237424547283705</v>
      </c>
      <c r="N49" s="187">
        <v>0</v>
      </c>
      <c r="O49" s="187">
        <f>M49</f>
        <v>26.237424547283705</v>
      </c>
      <c r="P49" s="133"/>
      <c r="Q49" s="209"/>
      <c r="R49" s="225"/>
      <c r="S49" s="211"/>
      <c r="T49" s="226"/>
      <c r="U49" s="227"/>
      <c r="V49" s="212"/>
      <c r="W49" s="213"/>
      <c r="X49" s="214"/>
      <c r="Y49" s="215"/>
      <c r="Z49" s="216"/>
      <c r="AA49" s="217"/>
      <c r="AB49" s="264"/>
      <c r="AC49" s="213"/>
      <c r="AD49" s="258"/>
      <c r="AE49" s="215"/>
      <c r="AF49" s="216"/>
      <c r="AG49" s="224"/>
      <c r="AH49" s="16"/>
      <c r="AI49" s="35"/>
      <c r="AJ49" s="15"/>
      <c r="AK49" s="17"/>
      <c r="AL49" s="15"/>
      <c r="AN49" s="406"/>
      <c r="AO49" s="228"/>
    </row>
    <row r="50" spans="1:41" ht="15.75" customHeight="1">
      <c r="A50" s="605"/>
      <c r="B50" s="28"/>
      <c r="C50" s="26"/>
      <c r="D50" s="599"/>
      <c r="E50" s="649"/>
      <c r="F50" s="602"/>
      <c r="G50" s="572"/>
      <c r="H50" s="575"/>
      <c r="I50" s="578" t="s">
        <v>170</v>
      </c>
      <c r="J50" s="579"/>
      <c r="K50" s="209">
        <v>14</v>
      </c>
      <c r="L50" s="210" t="s">
        <v>40</v>
      </c>
      <c r="M50" s="211">
        <f>K50/L92</f>
        <v>11.267605633802818</v>
      </c>
      <c r="N50" s="211">
        <f>M50</f>
        <v>11.267605633802818</v>
      </c>
      <c r="O50" s="211">
        <v>0</v>
      </c>
      <c r="P50" s="292"/>
      <c r="Q50" s="209"/>
      <c r="R50" s="225"/>
      <c r="S50" s="211"/>
      <c r="T50" s="226"/>
      <c r="U50" s="227"/>
      <c r="V50" s="212"/>
      <c r="W50" s="213"/>
      <c r="X50" s="214"/>
      <c r="Y50" s="215"/>
      <c r="Z50" s="216"/>
      <c r="AA50" s="217"/>
      <c r="AB50" s="264"/>
      <c r="AC50" s="213"/>
      <c r="AD50" s="258"/>
      <c r="AE50" s="215"/>
      <c r="AF50" s="216"/>
      <c r="AG50" s="224"/>
      <c r="AH50" s="287"/>
      <c r="AI50" s="287"/>
      <c r="AJ50" s="368"/>
      <c r="AK50" s="179"/>
      <c r="AN50" s="406"/>
      <c r="AO50" s="228"/>
    </row>
    <row r="51" spans="1:41" ht="15.75" customHeight="1">
      <c r="A51" s="605"/>
      <c r="B51" s="28"/>
      <c r="C51" s="26"/>
      <c r="D51" s="599"/>
      <c r="E51" s="649"/>
      <c r="F51" s="602"/>
      <c r="G51" s="572"/>
      <c r="H51" s="575"/>
      <c r="I51" s="560" t="s">
        <v>171</v>
      </c>
      <c r="J51" s="577"/>
      <c r="K51" s="428">
        <v>14</v>
      </c>
      <c r="L51" s="405" t="s">
        <v>40</v>
      </c>
      <c r="M51" s="187">
        <f>K51/L92</f>
        <v>11.267605633802818</v>
      </c>
      <c r="N51" s="187">
        <v>0</v>
      </c>
      <c r="O51" s="187">
        <f>M51</f>
        <v>11.267605633802818</v>
      </c>
      <c r="P51" s="292"/>
      <c r="Q51" s="209"/>
      <c r="R51" s="225"/>
      <c r="S51" s="211"/>
      <c r="T51" s="226"/>
      <c r="U51" s="227"/>
      <c r="V51" s="212"/>
      <c r="W51" s="213"/>
      <c r="X51" s="214"/>
      <c r="Y51" s="215"/>
      <c r="Z51" s="216"/>
      <c r="AA51" s="217"/>
      <c r="AB51" s="264"/>
      <c r="AC51" s="213"/>
      <c r="AD51" s="258"/>
      <c r="AE51" s="215"/>
      <c r="AF51" s="216"/>
      <c r="AG51" s="224"/>
      <c r="AH51" s="287"/>
      <c r="AI51" s="287"/>
      <c r="AJ51" s="368"/>
      <c r="AK51" s="179"/>
      <c r="AN51" s="406"/>
      <c r="AO51" s="228"/>
    </row>
    <row r="52" spans="1:41" ht="15.75" customHeight="1">
      <c r="A52" s="605"/>
      <c r="B52" s="28"/>
      <c r="C52" s="26"/>
      <c r="D52" s="599"/>
      <c r="E52" s="649"/>
      <c r="F52" s="602"/>
      <c r="G52" s="572"/>
      <c r="H52" s="575"/>
      <c r="I52" s="578" t="s">
        <v>165</v>
      </c>
      <c r="J52" s="584"/>
      <c r="K52" s="209">
        <v>0</v>
      </c>
      <c r="L52" s="210" t="s">
        <v>40</v>
      </c>
      <c r="M52" s="211">
        <f>K52/L92</f>
        <v>0</v>
      </c>
      <c r="N52" s="211">
        <v>0</v>
      </c>
      <c r="O52" s="211">
        <f>M52/I88</f>
        <v>0</v>
      </c>
      <c r="P52" s="292"/>
      <c r="Q52" s="209"/>
      <c r="R52" s="225"/>
      <c r="S52" s="211"/>
      <c r="T52" s="226"/>
      <c r="U52" s="227"/>
      <c r="V52" s="212"/>
      <c r="W52" s="213"/>
      <c r="X52" s="214"/>
      <c r="Y52" s="215"/>
      <c r="Z52" s="216"/>
      <c r="AA52" s="217"/>
      <c r="AB52" s="264"/>
      <c r="AC52" s="213"/>
      <c r="AD52" s="258"/>
      <c r="AE52" s="215"/>
      <c r="AF52" s="216"/>
      <c r="AG52" s="224"/>
      <c r="AH52" s="287"/>
      <c r="AI52" s="287"/>
      <c r="AJ52" s="368"/>
      <c r="AK52" s="179"/>
      <c r="AN52" s="406"/>
      <c r="AO52" s="228"/>
    </row>
    <row r="53" spans="1:41" ht="15.75" customHeight="1">
      <c r="A53" s="605"/>
      <c r="B53" s="28"/>
      <c r="C53" s="26"/>
      <c r="D53" s="599"/>
      <c r="E53" s="649"/>
      <c r="F53" s="602"/>
      <c r="G53" s="572"/>
      <c r="H53" s="575"/>
      <c r="I53" s="578" t="s">
        <v>172</v>
      </c>
      <c r="J53" s="584"/>
      <c r="K53" s="239">
        <v>12</v>
      </c>
      <c r="L53" s="466" t="s">
        <v>40</v>
      </c>
      <c r="M53" s="237">
        <f>K53/L92</f>
        <v>9.657947686116701</v>
      </c>
      <c r="N53" s="237">
        <f>M53</f>
        <v>9.657947686116701</v>
      </c>
      <c r="O53" s="237">
        <v>0</v>
      </c>
      <c r="P53" s="292"/>
      <c r="Q53" s="209"/>
      <c r="R53" s="225"/>
      <c r="S53" s="211"/>
      <c r="T53" s="226"/>
      <c r="U53" s="227"/>
      <c r="V53" s="212"/>
      <c r="W53" s="213"/>
      <c r="X53" s="214"/>
      <c r="Y53" s="215"/>
      <c r="Z53" s="216"/>
      <c r="AA53" s="217"/>
      <c r="AB53" s="264"/>
      <c r="AC53" s="213"/>
      <c r="AD53" s="258"/>
      <c r="AE53" s="215"/>
      <c r="AF53" s="216"/>
      <c r="AG53" s="224"/>
      <c r="AH53" s="287"/>
      <c r="AI53" s="287"/>
      <c r="AJ53" s="368"/>
      <c r="AK53" s="179"/>
      <c r="AN53" s="406"/>
      <c r="AO53" s="228"/>
    </row>
    <row r="54" spans="1:36" ht="15.75" customHeight="1">
      <c r="A54" s="605"/>
      <c r="B54" s="109"/>
      <c r="C54" s="26"/>
      <c r="D54" s="599"/>
      <c r="E54" s="650"/>
      <c r="F54" s="603"/>
      <c r="G54" s="573"/>
      <c r="H54" s="576"/>
      <c r="I54" s="560" t="s">
        <v>173</v>
      </c>
      <c r="J54" s="577"/>
      <c r="K54" s="428">
        <v>12</v>
      </c>
      <c r="L54" s="405" t="s">
        <v>40</v>
      </c>
      <c r="M54" s="187">
        <f>K54/L92</f>
        <v>9.657947686116701</v>
      </c>
      <c r="N54" s="187">
        <v>0</v>
      </c>
      <c r="O54" s="187">
        <f>M54</f>
        <v>9.657947686116701</v>
      </c>
      <c r="P54" s="292"/>
      <c r="Q54" s="209"/>
      <c r="R54" s="225"/>
      <c r="S54" s="211"/>
      <c r="T54" s="226"/>
      <c r="U54" s="227"/>
      <c r="V54" s="212"/>
      <c r="W54" s="213"/>
      <c r="X54" s="214"/>
      <c r="Y54" s="215"/>
      <c r="Z54" s="216"/>
      <c r="AA54" s="217"/>
      <c r="AB54" s="264"/>
      <c r="AC54" s="213"/>
      <c r="AD54" s="258"/>
      <c r="AE54" s="215"/>
      <c r="AF54" s="216"/>
      <c r="AG54" s="224"/>
      <c r="AJ54" s="515"/>
    </row>
    <row r="55" spans="1:41" ht="15.75" customHeight="1">
      <c r="A55" s="757"/>
      <c r="B55" s="109"/>
      <c r="C55" s="26"/>
      <c r="D55" s="476"/>
      <c r="E55" s="478"/>
      <c r="F55" s="477"/>
      <c r="G55" s="211"/>
      <c r="H55" s="246"/>
      <c r="I55" s="582" t="s">
        <v>224</v>
      </c>
      <c r="J55" s="747"/>
      <c r="K55" s="209">
        <v>20</v>
      </c>
      <c r="L55" s="210" t="s">
        <v>40</v>
      </c>
      <c r="M55" s="211">
        <f>K55/L92</f>
        <v>16.09657947686117</v>
      </c>
      <c r="N55" s="226">
        <f>M55/2</f>
        <v>8.048289738430585</v>
      </c>
      <c r="O55" s="226">
        <f>M55/2</f>
        <v>8.048289738430585</v>
      </c>
      <c r="P55" s="292"/>
      <c r="Q55" s="209"/>
      <c r="R55" s="225"/>
      <c r="S55" s="211"/>
      <c r="T55" s="226"/>
      <c r="U55" s="227"/>
      <c r="V55" s="212"/>
      <c r="W55" s="213"/>
      <c r="X55" s="214"/>
      <c r="Y55" s="215"/>
      <c r="Z55" s="216"/>
      <c r="AA55" s="217"/>
      <c r="AB55" s="264"/>
      <c r="AC55" s="213"/>
      <c r="AD55" s="258"/>
      <c r="AE55" s="215"/>
      <c r="AF55" s="216"/>
      <c r="AG55" s="224"/>
      <c r="AH55" s="510">
        <f>SUM(W47:W48,K48,K50,K52:K53,K55)</f>
        <v>78.6</v>
      </c>
      <c r="AI55" s="218"/>
      <c r="AJ55" s="286">
        <f>SUM(Y47:Y48,M48,M50,M52:M53,M55)</f>
        <v>63.25955734406439</v>
      </c>
      <c r="AK55" s="34" t="s">
        <v>11</v>
      </c>
      <c r="AN55" s="228">
        <f>SUM(K47,K49,K51,K54)</f>
        <v>78.6</v>
      </c>
      <c r="AO55" s="228">
        <f>SUM(M47,M49,M51,M54)</f>
        <v>63.25955734406439</v>
      </c>
    </row>
    <row r="56" spans="1:41" ht="15.75" customHeight="1">
      <c r="A56" s="585" t="s">
        <v>62</v>
      </c>
      <c r="B56" s="37" t="s">
        <v>102</v>
      </c>
      <c r="C56" s="29"/>
      <c r="D56" s="598"/>
      <c r="E56" s="652"/>
      <c r="F56" s="647"/>
      <c r="G56" s="589"/>
      <c r="H56" s="580"/>
      <c r="I56" s="587" t="s">
        <v>178</v>
      </c>
      <c r="J56" s="588"/>
      <c r="K56" s="404">
        <v>5</v>
      </c>
      <c r="L56" s="314" t="s">
        <v>40</v>
      </c>
      <c r="M56" s="251">
        <f>K56/L92</f>
        <v>4.024144869215292</v>
      </c>
      <c r="N56" s="269">
        <f>M56</f>
        <v>4.024144869215292</v>
      </c>
      <c r="O56" s="245">
        <v>0</v>
      </c>
      <c r="P56" s="157" t="s">
        <v>105</v>
      </c>
      <c r="Q56" s="220"/>
      <c r="R56" s="250"/>
      <c r="S56" s="251">
        <f>Q56/L93</f>
        <v>0</v>
      </c>
      <c r="T56" s="269">
        <f>S56/2</f>
        <v>0</v>
      </c>
      <c r="U56" s="274">
        <v>0</v>
      </c>
      <c r="V56" s="295" t="s">
        <v>176</v>
      </c>
      <c r="W56" s="299">
        <v>20</v>
      </c>
      <c r="X56" s="267" t="s">
        <v>40</v>
      </c>
      <c r="Y56" s="268">
        <f>W56/L92</f>
        <v>16.09657947686117</v>
      </c>
      <c r="Z56" s="278">
        <f>Y56</f>
        <v>16.09657947686117</v>
      </c>
      <c r="AA56" s="274">
        <v>0</v>
      </c>
      <c r="AB56" s="315" t="s">
        <v>193</v>
      </c>
      <c r="AC56" s="316">
        <v>20</v>
      </c>
      <c r="AD56" s="317" t="s">
        <v>40</v>
      </c>
      <c r="AE56" s="318">
        <f>AC56/L92</f>
        <v>16.09657947686117</v>
      </c>
      <c r="AF56" s="319">
        <f>AE56</f>
        <v>16.09657947686117</v>
      </c>
      <c r="AG56" s="280">
        <v>0</v>
      </c>
      <c r="AH56" s="288" t="s">
        <v>40</v>
      </c>
      <c r="AI56" s="496"/>
      <c r="AJ56" s="181" t="s">
        <v>2</v>
      </c>
      <c r="AK56" s="125"/>
      <c r="AL56" s="22"/>
      <c r="AN56" s="406"/>
      <c r="AO56" s="228"/>
    </row>
    <row r="57" spans="1:41" ht="15.75" customHeight="1">
      <c r="A57" s="596"/>
      <c r="B57" s="28" t="s">
        <v>76</v>
      </c>
      <c r="C57" s="26"/>
      <c r="D57" s="599"/>
      <c r="E57" s="653"/>
      <c r="F57" s="634"/>
      <c r="G57" s="590"/>
      <c r="H57" s="581"/>
      <c r="I57" s="578"/>
      <c r="J57" s="584"/>
      <c r="K57" s="377">
        <v>-5</v>
      </c>
      <c r="L57" s="335" t="s">
        <v>124</v>
      </c>
      <c r="M57" s="211">
        <f>K57/L94</f>
        <v>-1.4902241297091083</v>
      </c>
      <c r="N57" s="226">
        <f>M57</f>
        <v>-1.4902241297091083</v>
      </c>
      <c r="O57" s="226">
        <v>0</v>
      </c>
      <c r="P57" s="133"/>
      <c r="Q57" s="209"/>
      <c r="R57" s="225"/>
      <c r="S57" s="211"/>
      <c r="T57" s="226"/>
      <c r="U57" s="227"/>
      <c r="V57" s="212"/>
      <c r="W57" s="213"/>
      <c r="X57" s="214"/>
      <c r="Y57" s="215"/>
      <c r="Z57" s="216"/>
      <c r="AA57" s="217"/>
      <c r="AB57" s="531"/>
      <c r="AC57" s="260"/>
      <c r="AD57" s="261"/>
      <c r="AE57" s="262"/>
      <c r="AF57" s="263"/>
      <c r="AG57" s="224"/>
      <c r="AH57" s="218"/>
      <c r="AI57" s="218"/>
      <c r="AJ57" s="39"/>
      <c r="AK57" s="532"/>
      <c r="AL57" s="2"/>
      <c r="AN57" s="406"/>
      <c r="AO57" s="228"/>
    </row>
    <row r="58" spans="1:41" ht="15.75" customHeight="1">
      <c r="A58" s="596"/>
      <c r="B58" s="28"/>
      <c r="C58" s="26"/>
      <c r="D58" s="599"/>
      <c r="E58" s="653"/>
      <c r="F58" s="634"/>
      <c r="G58" s="590"/>
      <c r="H58" s="581"/>
      <c r="I58" s="560" t="s">
        <v>179</v>
      </c>
      <c r="J58" s="577"/>
      <c r="K58" s="468">
        <v>5</v>
      </c>
      <c r="L58" s="429" t="s">
        <v>40</v>
      </c>
      <c r="M58" s="187">
        <f>K58/L92</f>
        <v>4.024144869215292</v>
      </c>
      <c r="N58" s="187">
        <v>0</v>
      </c>
      <c r="O58" s="187">
        <f>M58</f>
        <v>4.024144869215292</v>
      </c>
      <c r="P58" s="133" t="s">
        <v>104</v>
      </c>
      <c r="Q58" s="209"/>
      <c r="R58" s="225"/>
      <c r="S58" s="211">
        <v>0</v>
      </c>
      <c r="T58" s="226">
        <v>0</v>
      </c>
      <c r="U58" s="227">
        <v>0</v>
      </c>
      <c r="V58" s="439" t="s">
        <v>177</v>
      </c>
      <c r="W58" s="422">
        <v>20</v>
      </c>
      <c r="X58" s="423" t="s">
        <v>40</v>
      </c>
      <c r="Y58" s="188">
        <f>W58/L92</f>
        <v>16.09657947686117</v>
      </c>
      <c r="Z58" s="189">
        <v>0</v>
      </c>
      <c r="AA58" s="424">
        <f>Y58</f>
        <v>16.09657947686117</v>
      </c>
      <c r="AB58" s="259"/>
      <c r="AC58" s="260"/>
      <c r="AD58" s="261"/>
      <c r="AE58" s="262"/>
      <c r="AF58" s="263"/>
      <c r="AG58" s="224"/>
      <c r="AH58" s="35"/>
      <c r="AI58" s="35"/>
      <c r="AN58" s="406"/>
      <c r="AO58" s="228"/>
    </row>
    <row r="59" spans="1:41" ht="15.75" customHeight="1">
      <c r="A59" s="596"/>
      <c r="B59" s="28"/>
      <c r="C59" s="26"/>
      <c r="D59" s="599"/>
      <c r="E59" s="653"/>
      <c r="F59" s="634"/>
      <c r="G59" s="590"/>
      <c r="H59" s="581"/>
      <c r="I59" s="560"/>
      <c r="J59" s="561"/>
      <c r="K59" s="468">
        <v>-5</v>
      </c>
      <c r="L59" s="429" t="s">
        <v>124</v>
      </c>
      <c r="M59" s="187">
        <f>K59/L94</f>
        <v>-1.4902241297091083</v>
      </c>
      <c r="N59" s="187">
        <v>0</v>
      </c>
      <c r="O59" s="187">
        <f>M59</f>
        <v>-1.4902241297091083</v>
      </c>
      <c r="P59" s="133"/>
      <c r="Q59" s="209"/>
      <c r="R59" s="225"/>
      <c r="S59" s="211"/>
      <c r="T59" s="226"/>
      <c r="U59" s="227"/>
      <c r="V59" s="475"/>
      <c r="W59" s="422"/>
      <c r="X59" s="423"/>
      <c r="Y59" s="188"/>
      <c r="Z59" s="189"/>
      <c r="AA59" s="424"/>
      <c r="AB59" s="259"/>
      <c r="AC59" s="260"/>
      <c r="AD59" s="261"/>
      <c r="AE59" s="262"/>
      <c r="AF59" s="263"/>
      <c r="AG59" s="224"/>
      <c r="AH59" s="35"/>
      <c r="AI59" s="35"/>
      <c r="AN59" s="406"/>
      <c r="AO59" s="228"/>
    </row>
    <row r="60" spans="1:41" ht="15.75" customHeight="1">
      <c r="A60" s="596"/>
      <c r="B60" s="28"/>
      <c r="C60" s="26"/>
      <c r="D60" s="599"/>
      <c r="E60" s="653"/>
      <c r="F60" s="634"/>
      <c r="G60" s="590"/>
      <c r="H60" s="581"/>
      <c r="I60" s="578" t="s">
        <v>180</v>
      </c>
      <c r="J60" s="584"/>
      <c r="K60" s="377">
        <v>5</v>
      </c>
      <c r="L60" s="320" t="s">
        <v>124</v>
      </c>
      <c r="M60" s="211">
        <f>K60/L94</f>
        <v>1.4902241297091083</v>
      </c>
      <c r="N60" s="211">
        <f>M60</f>
        <v>1.4902241297091083</v>
      </c>
      <c r="O60" s="211">
        <v>0</v>
      </c>
      <c r="P60" s="133"/>
      <c r="Q60" s="209"/>
      <c r="R60" s="225"/>
      <c r="S60" s="211"/>
      <c r="T60" s="226"/>
      <c r="U60" s="227"/>
      <c r="V60" s="212" t="s">
        <v>185</v>
      </c>
      <c r="W60" s="213">
        <v>50</v>
      </c>
      <c r="X60" s="214" t="s">
        <v>40</v>
      </c>
      <c r="Y60" s="215">
        <f>W60/L92</f>
        <v>40.24144869215292</v>
      </c>
      <c r="Z60" s="216">
        <f>Y60</f>
        <v>40.24144869215292</v>
      </c>
      <c r="AA60" s="217">
        <v>0</v>
      </c>
      <c r="AB60" s="259"/>
      <c r="AC60" s="260"/>
      <c r="AD60" s="261"/>
      <c r="AE60" s="262"/>
      <c r="AF60" s="263"/>
      <c r="AG60" s="224"/>
      <c r="AH60" s="35"/>
      <c r="AI60" s="35"/>
      <c r="AN60" s="406"/>
      <c r="AO60" s="228"/>
    </row>
    <row r="61" spans="1:41" ht="15.75" customHeight="1">
      <c r="A61" s="596"/>
      <c r="B61" s="28"/>
      <c r="C61" s="26"/>
      <c r="D61" s="599"/>
      <c r="E61" s="653"/>
      <c r="F61" s="634"/>
      <c r="G61" s="590"/>
      <c r="H61" s="581"/>
      <c r="I61" s="560" t="s">
        <v>181</v>
      </c>
      <c r="J61" s="577"/>
      <c r="K61" s="468">
        <v>5</v>
      </c>
      <c r="L61" s="429" t="s">
        <v>124</v>
      </c>
      <c r="M61" s="187">
        <f>K61/L94</f>
        <v>1.4902241297091083</v>
      </c>
      <c r="N61" s="187">
        <v>0</v>
      </c>
      <c r="O61" s="187">
        <f>M61</f>
        <v>1.4902241297091083</v>
      </c>
      <c r="P61" s="292"/>
      <c r="Q61" s="209"/>
      <c r="R61" s="225"/>
      <c r="S61" s="211"/>
      <c r="T61" s="226"/>
      <c r="U61" s="227"/>
      <c r="V61" s="439" t="s">
        <v>186</v>
      </c>
      <c r="W61" s="422">
        <v>50</v>
      </c>
      <c r="X61" s="423" t="s">
        <v>40</v>
      </c>
      <c r="Y61" s="188">
        <f>W61/L92</f>
        <v>40.24144869215292</v>
      </c>
      <c r="Z61" s="189">
        <v>0</v>
      </c>
      <c r="AA61" s="424">
        <f>Y61</f>
        <v>40.24144869215292</v>
      </c>
      <c r="AB61" s="259"/>
      <c r="AC61" s="260"/>
      <c r="AD61" s="261"/>
      <c r="AE61" s="262"/>
      <c r="AF61" s="263"/>
      <c r="AG61" s="224"/>
      <c r="AH61" s="287"/>
      <c r="AI61" s="287"/>
      <c r="AJ61" s="368"/>
      <c r="AK61" s="179"/>
      <c r="AN61" s="406"/>
      <c r="AO61" s="228"/>
    </row>
    <row r="62" spans="1:41" ht="15.75" customHeight="1">
      <c r="A62" s="596"/>
      <c r="B62" s="28"/>
      <c r="C62" s="26"/>
      <c r="D62" s="599"/>
      <c r="E62" s="653"/>
      <c r="F62" s="634"/>
      <c r="G62" s="590"/>
      <c r="H62" s="581"/>
      <c r="I62" s="560" t="s">
        <v>182</v>
      </c>
      <c r="J62" s="561"/>
      <c r="K62" s="468">
        <v>2</v>
      </c>
      <c r="L62" s="429" t="s">
        <v>40</v>
      </c>
      <c r="M62" s="187">
        <f>K62/L92</f>
        <v>1.6096579476861168</v>
      </c>
      <c r="N62" s="187">
        <f>M62/2</f>
        <v>0.8048289738430584</v>
      </c>
      <c r="O62" s="187">
        <f>M62/2</f>
        <v>0.8048289738430584</v>
      </c>
      <c r="P62" s="292"/>
      <c r="Q62" s="209"/>
      <c r="R62" s="225"/>
      <c r="S62" s="211"/>
      <c r="T62" s="226"/>
      <c r="U62" s="227"/>
      <c r="V62" s="212"/>
      <c r="W62" s="213"/>
      <c r="X62" s="214"/>
      <c r="Y62" s="215"/>
      <c r="Z62" s="216"/>
      <c r="AA62" s="217"/>
      <c r="AB62" s="259"/>
      <c r="AC62" s="260"/>
      <c r="AD62" s="261"/>
      <c r="AE62" s="262"/>
      <c r="AF62" s="263"/>
      <c r="AG62" s="224"/>
      <c r="AH62" s="287"/>
      <c r="AI62" s="287"/>
      <c r="AJ62" s="368"/>
      <c r="AK62" s="179"/>
      <c r="AN62" s="406"/>
      <c r="AO62" s="228"/>
    </row>
    <row r="63" spans="1:41" ht="15.75" customHeight="1">
      <c r="A63" s="596"/>
      <c r="B63" s="28"/>
      <c r="C63" s="26"/>
      <c r="D63" s="599"/>
      <c r="E63" s="653"/>
      <c r="F63" s="634"/>
      <c r="G63" s="590"/>
      <c r="H63" s="581"/>
      <c r="I63" s="578" t="s">
        <v>183</v>
      </c>
      <c r="J63" s="584"/>
      <c r="K63" s="377">
        <v>12</v>
      </c>
      <c r="L63" s="320" t="s">
        <v>40</v>
      </c>
      <c r="M63" s="211">
        <f>K63/L92</f>
        <v>9.657947686116701</v>
      </c>
      <c r="N63" s="211">
        <f>M63/2</f>
        <v>4.828973843058351</v>
      </c>
      <c r="O63" s="211">
        <f>M63/2</f>
        <v>4.828973843058351</v>
      </c>
      <c r="P63" s="292"/>
      <c r="Q63" s="209"/>
      <c r="R63" s="225"/>
      <c r="S63" s="211"/>
      <c r="T63" s="226"/>
      <c r="U63" s="227"/>
      <c r="V63" s="212"/>
      <c r="W63" s="213"/>
      <c r="X63" s="214"/>
      <c r="Y63" s="215"/>
      <c r="Z63" s="216"/>
      <c r="AA63" s="217"/>
      <c r="AB63" s="259"/>
      <c r="AC63" s="260"/>
      <c r="AD63" s="261"/>
      <c r="AE63" s="262"/>
      <c r="AF63" s="263"/>
      <c r="AG63" s="224"/>
      <c r="AH63" s="287"/>
      <c r="AI63" s="287"/>
      <c r="AJ63" s="184"/>
      <c r="AK63" s="179"/>
      <c r="AN63" s="406"/>
      <c r="AO63" s="228"/>
    </row>
    <row r="64" spans="1:41" ht="15.75" customHeight="1">
      <c r="A64" s="596"/>
      <c r="B64" s="28"/>
      <c r="C64" s="26"/>
      <c r="D64" s="599"/>
      <c r="E64" s="653"/>
      <c r="F64" s="634"/>
      <c r="G64" s="590"/>
      <c r="H64" s="581"/>
      <c r="I64" s="560" t="s">
        <v>184</v>
      </c>
      <c r="J64" s="577"/>
      <c r="K64" s="468">
        <v>8</v>
      </c>
      <c r="L64" s="429" t="s">
        <v>40</v>
      </c>
      <c r="M64" s="187">
        <f>K64/L92</f>
        <v>6.438631790744467</v>
      </c>
      <c r="N64" s="187">
        <f>M64/2</f>
        <v>3.2193158953722336</v>
      </c>
      <c r="O64" s="187">
        <f>M64/2</f>
        <v>3.2193158953722336</v>
      </c>
      <c r="P64" s="292"/>
      <c r="Q64" s="209"/>
      <c r="R64" s="225"/>
      <c r="S64" s="211"/>
      <c r="T64" s="226"/>
      <c r="U64" s="227"/>
      <c r="V64" s="212"/>
      <c r="W64" s="213"/>
      <c r="X64" s="214"/>
      <c r="Y64" s="215"/>
      <c r="Z64" s="216"/>
      <c r="AA64" s="217"/>
      <c r="AB64" s="259"/>
      <c r="AC64" s="260"/>
      <c r="AD64" s="261"/>
      <c r="AE64" s="262"/>
      <c r="AF64" s="263"/>
      <c r="AG64" s="224"/>
      <c r="AH64" s="510">
        <f>SUM(AC56,W56,W60,K56,K63)</f>
        <v>107</v>
      </c>
      <c r="AI64" s="218">
        <f>SUM(K57,K60)</f>
        <v>0</v>
      </c>
      <c r="AJ64" s="286">
        <f>SUM(Y56,Y60,AE56,M56:M57,M63,M60)</f>
        <v>86.11670020120725</v>
      </c>
      <c r="AK64" s="34" t="s">
        <v>11</v>
      </c>
      <c r="AN64" s="228">
        <f>SUM(W58,W61,K58,K62,K64)</f>
        <v>85</v>
      </c>
      <c r="AO64" s="228">
        <f>SUM(Y58,Y61,M58:M59,M62,M64,M61)</f>
        <v>68.41046277665997</v>
      </c>
    </row>
    <row r="65" spans="1:41" ht="15.75" customHeight="1">
      <c r="A65" s="604" t="s">
        <v>63</v>
      </c>
      <c r="B65" s="37" t="s">
        <v>94</v>
      </c>
      <c r="C65" s="29"/>
      <c r="D65" s="598"/>
      <c r="E65" s="611"/>
      <c r="F65" s="594"/>
      <c r="G65" s="571"/>
      <c r="H65" s="574"/>
      <c r="I65" s="587"/>
      <c r="J65" s="718"/>
      <c r="K65" s="220"/>
      <c r="L65" s="296"/>
      <c r="M65" s="251"/>
      <c r="N65" s="269"/>
      <c r="O65" s="245"/>
      <c r="P65" s="297" t="s">
        <v>107</v>
      </c>
      <c r="Q65" s="220"/>
      <c r="R65" s="250"/>
      <c r="S65" s="251">
        <f>Q65/L93</f>
        <v>0</v>
      </c>
      <c r="T65" s="269">
        <f>S65/2</f>
        <v>0</v>
      </c>
      <c r="U65" s="274">
        <v>0</v>
      </c>
      <c r="V65" s="295"/>
      <c r="W65" s="299"/>
      <c r="X65" s="267"/>
      <c r="Y65" s="268"/>
      <c r="Z65" s="278"/>
      <c r="AA65" s="274"/>
      <c r="AB65" s="321"/>
      <c r="AC65" s="316"/>
      <c r="AD65" s="317"/>
      <c r="AE65" s="318"/>
      <c r="AF65" s="319"/>
      <c r="AG65" s="280"/>
      <c r="AH65" s="288" t="s">
        <v>40</v>
      </c>
      <c r="AI65" s="496" t="s">
        <v>124</v>
      </c>
      <c r="AJ65" s="181" t="s">
        <v>2</v>
      </c>
      <c r="AK65" s="125"/>
      <c r="AL65" s="22"/>
      <c r="AN65" s="406"/>
      <c r="AO65" s="228"/>
    </row>
    <row r="66" spans="1:41" ht="15.75" customHeight="1">
      <c r="A66" s="605"/>
      <c r="B66" s="110"/>
      <c r="C66" s="26"/>
      <c r="D66" s="599"/>
      <c r="E66" s="613"/>
      <c r="F66" s="595"/>
      <c r="G66" s="573"/>
      <c r="H66" s="576"/>
      <c r="I66" s="578"/>
      <c r="J66" s="579"/>
      <c r="K66" s="209"/>
      <c r="L66" s="210"/>
      <c r="M66" s="211"/>
      <c r="N66" s="211"/>
      <c r="O66" s="211"/>
      <c r="P66" s="292"/>
      <c r="Q66" s="209"/>
      <c r="R66" s="225"/>
      <c r="S66" s="211"/>
      <c r="T66" s="226"/>
      <c r="U66" s="227"/>
      <c r="V66" s="212"/>
      <c r="W66" s="213"/>
      <c r="X66" s="214"/>
      <c r="Y66" s="215"/>
      <c r="Z66" s="216"/>
      <c r="AA66" s="217"/>
      <c r="AB66" s="259"/>
      <c r="AC66" s="260"/>
      <c r="AD66" s="261"/>
      <c r="AE66" s="262"/>
      <c r="AF66" s="263"/>
      <c r="AG66" s="224"/>
      <c r="AH66" s="218">
        <v>0</v>
      </c>
      <c r="AI66" s="218"/>
      <c r="AJ66" s="286">
        <v>0</v>
      </c>
      <c r="AK66" s="34" t="s">
        <v>11</v>
      </c>
      <c r="AN66" s="406"/>
      <c r="AO66" s="228"/>
    </row>
    <row r="67" spans="1:41" ht="15.75" customHeight="1">
      <c r="A67" s="585" t="s">
        <v>64</v>
      </c>
      <c r="B67" s="37" t="s">
        <v>108</v>
      </c>
      <c r="C67" s="29"/>
      <c r="D67" s="598"/>
      <c r="E67" s="611"/>
      <c r="F67" s="594"/>
      <c r="G67" s="571"/>
      <c r="H67" s="574"/>
      <c r="I67" s="587" t="s">
        <v>111</v>
      </c>
      <c r="J67" s="588"/>
      <c r="K67" s="513">
        <v>5</v>
      </c>
      <c r="L67" s="250" t="s">
        <v>40</v>
      </c>
      <c r="M67" s="251">
        <f>K67/L92</f>
        <v>4.024144869215292</v>
      </c>
      <c r="N67" s="269">
        <f>M67/2</f>
        <v>2.012072434607646</v>
      </c>
      <c r="O67" s="245">
        <f>M67/2</f>
        <v>2.012072434607646</v>
      </c>
      <c r="P67" s="157" t="s">
        <v>105</v>
      </c>
      <c r="Q67" s="220"/>
      <c r="R67" s="250"/>
      <c r="S67" s="251">
        <f>Q67/L93</f>
        <v>0</v>
      </c>
      <c r="T67" s="269">
        <f>S67/2</f>
        <v>0</v>
      </c>
      <c r="U67" s="274">
        <v>0</v>
      </c>
      <c r="V67" s="295"/>
      <c r="W67" s="479"/>
      <c r="X67" s="267"/>
      <c r="Y67" s="268"/>
      <c r="Z67" s="278"/>
      <c r="AA67" s="274"/>
      <c r="AB67" s="321" t="s">
        <v>187</v>
      </c>
      <c r="AC67" s="538">
        <v>0.1</v>
      </c>
      <c r="AD67" s="317" t="s">
        <v>40</v>
      </c>
      <c r="AE67" s="318">
        <f>AC67/L92</f>
        <v>0.08048289738430585</v>
      </c>
      <c r="AF67" s="319">
        <f>AE67</f>
        <v>0.08048289738430585</v>
      </c>
      <c r="AG67" s="280">
        <v>0</v>
      </c>
      <c r="AH67" s="288" t="s">
        <v>40</v>
      </c>
      <c r="AI67" s="496"/>
      <c r="AJ67" s="181" t="s">
        <v>2</v>
      </c>
      <c r="AK67" s="125"/>
      <c r="AL67" s="22"/>
      <c r="AN67" s="406"/>
      <c r="AO67" s="228"/>
    </row>
    <row r="68" spans="1:41" ht="15.75" customHeight="1">
      <c r="A68" s="596"/>
      <c r="B68" s="93" t="s">
        <v>109</v>
      </c>
      <c r="C68" s="26"/>
      <c r="D68" s="599"/>
      <c r="E68" s="612"/>
      <c r="F68" s="597"/>
      <c r="G68" s="572"/>
      <c r="H68" s="575"/>
      <c r="I68" s="578" t="s">
        <v>112</v>
      </c>
      <c r="J68" s="579"/>
      <c r="K68" s="514">
        <v>5</v>
      </c>
      <c r="L68" s="225" t="s">
        <v>40</v>
      </c>
      <c r="M68" s="211">
        <f>K68/L92</f>
        <v>4.024144869215292</v>
      </c>
      <c r="N68" s="211">
        <f>M68/2</f>
        <v>2.012072434607646</v>
      </c>
      <c r="O68" s="211">
        <f>M68/2</f>
        <v>2.012072434607646</v>
      </c>
      <c r="P68" s="133" t="s">
        <v>106</v>
      </c>
      <c r="Q68" s="209"/>
      <c r="R68" s="225"/>
      <c r="S68" s="211">
        <f>Q68/L93</f>
        <v>0</v>
      </c>
      <c r="T68" s="226">
        <f>S68/2</f>
        <v>0</v>
      </c>
      <c r="U68" s="227">
        <v>0</v>
      </c>
      <c r="V68" s="212"/>
      <c r="W68" s="213"/>
      <c r="X68" s="214"/>
      <c r="Y68" s="215"/>
      <c r="Z68" s="216"/>
      <c r="AA68" s="217"/>
      <c r="AB68" s="259"/>
      <c r="AC68" s="260"/>
      <c r="AD68" s="261"/>
      <c r="AE68" s="262"/>
      <c r="AF68" s="263"/>
      <c r="AG68" s="224"/>
      <c r="AH68" s="13"/>
      <c r="AI68" s="218"/>
      <c r="AJ68" s="39"/>
      <c r="AK68" s="2"/>
      <c r="AL68" s="2"/>
      <c r="AN68" s="406"/>
      <c r="AO68" s="228"/>
    </row>
    <row r="69" spans="1:41" ht="15.75" customHeight="1">
      <c r="A69" s="596"/>
      <c r="B69" s="105"/>
      <c r="C69" s="26"/>
      <c r="D69" s="599"/>
      <c r="E69" s="612"/>
      <c r="F69" s="597"/>
      <c r="G69" s="572"/>
      <c r="H69" s="575"/>
      <c r="I69" s="578"/>
      <c r="J69" s="584"/>
      <c r="K69" s="252"/>
      <c r="L69" s="225"/>
      <c r="M69" s="211"/>
      <c r="N69" s="211"/>
      <c r="O69" s="211"/>
      <c r="P69" s="133" t="s">
        <v>205</v>
      </c>
      <c r="Q69" s="209">
        <v>3</v>
      </c>
      <c r="R69" s="225" t="s">
        <v>40</v>
      </c>
      <c r="S69" s="211">
        <f>Q69/L92</f>
        <v>2.4144869215291753</v>
      </c>
      <c r="T69" s="226">
        <f>S69</f>
        <v>2.4144869215291753</v>
      </c>
      <c r="U69" s="227">
        <v>0</v>
      </c>
      <c r="V69" s="212"/>
      <c r="W69" s="213"/>
      <c r="X69" s="214"/>
      <c r="Y69" s="215"/>
      <c r="Z69" s="216"/>
      <c r="AA69" s="217"/>
      <c r="AB69" s="259"/>
      <c r="AC69" s="260"/>
      <c r="AD69" s="261"/>
      <c r="AE69" s="262"/>
      <c r="AF69" s="263"/>
      <c r="AG69" s="224"/>
      <c r="AH69" s="13"/>
      <c r="AI69" s="218"/>
      <c r="AN69" s="406"/>
      <c r="AO69" s="228"/>
    </row>
    <row r="70" spans="1:41" ht="15.75" customHeight="1">
      <c r="A70" s="596"/>
      <c r="B70" s="105"/>
      <c r="C70" s="26"/>
      <c r="D70" s="599"/>
      <c r="E70" s="612"/>
      <c r="F70" s="597"/>
      <c r="G70" s="572"/>
      <c r="H70" s="575"/>
      <c r="I70" s="578"/>
      <c r="J70" s="584"/>
      <c r="K70" s="252"/>
      <c r="L70" s="225"/>
      <c r="M70" s="211"/>
      <c r="N70" s="211"/>
      <c r="O70" s="211"/>
      <c r="P70" s="440" t="s">
        <v>206</v>
      </c>
      <c r="Q70" s="428">
        <v>3</v>
      </c>
      <c r="R70" s="473" t="s">
        <v>40</v>
      </c>
      <c r="S70" s="187">
        <f>Q70/L92</f>
        <v>2.4144869215291753</v>
      </c>
      <c r="T70" s="202">
        <v>0</v>
      </c>
      <c r="U70" s="203">
        <f>S70</f>
        <v>2.4144869215291753</v>
      </c>
      <c r="V70" s="212"/>
      <c r="W70" s="213"/>
      <c r="X70" s="214"/>
      <c r="Y70" s="215"/>
      <c r="Z70" s="216"/>
      <c r="AA70" s="217"/>
      <c r="AB70" s="259"/>
      <c r="AC70" s="260"/>
      <c r="AD70" s="261"/>
      <c r="AE70" s="262"/>
      <c r="AF70" s="263"/>
      <c r="AG70" s="224"/>
      <c r="AH70" s="13"/>
      <c r="AI70" s="218"/>
      <c r="AJ70" s="515"/>
      <c r="AN70" s="406"/>
      <c r="AO70" s="228"/>
    </row>
    <row r="71" spans="1:41" ht="15.75" customHeight="1">
      <c r="A71" s="586"/>
      <c r="B71" s="111"/>
      <c r="C71" s="26"/>
      <c r="D71" s="600"/>
      <c r="E71" s="613"/>
      <c r="F71" s="595"/>
      <c r="G71" s="573"/>
      <c r="H71" s="576"/>
      <c r="I71" s="614"/>
      <c r="J71" s="615"/>
      <c r="K71" s="235"/>
      <c r="L71" s="473"/>
      <c r="M71" s="187"/>
      <c r="N71" s="187"/>
      <c r="O71" s="187"/>
      <c r="P71" s="305" t="s">
        <v>104</v>
      </c>
      <c r="Q71" s="204"/>
      <c r="R71" s="225"/>
      <c r="S71" s="211">
        <v>0</v>
      </c>
      <c r="T71" s="226">
        <v>0</v>
      </c>
      <c r="U71" s="208">
        <v>0</v>
      </c>
      <c r="V71" s="324"/>
      <c r="W71" s="204"/>
      <c r="X71" s="225"/>
      <c r="Y71" s="215"/>
      <c r="Z71" s="216"/>
      <c r="AA71" s="310"/>
      <c r="AB71" s="325"/>
      <c r="AC71" s="326"/>
      <c r="AD71" s="327"/>
      <c r="AE71" s="262"/>
      <c r="AF71" s="263"/>
      <c r="AG71" s="313"/>
      <c r="AH71" s="218">
        <f>SUM(AC67,Q69,K67:K68)</f>
        <v>13.1</v>
      </c>
      <c r="AI71" s="218"/>
      <c r="AJ71" s="286">
        <f>SUM(AE67,S69,M67:M68)</f>
        <v>10.543259557344065</v>
      </c>
      <c r="AK71" s="34" t="s">
        <v>11</v>
      </c>
      <c r="AN71" s="228">
        <f>SUM(Q70)</f>
        <v>3</v>
      </c>
      <c r="AO71" s="228">
        <f>S70</f>
        <v>2.4144869215291753</v>
      </c>
    </row>
    <row r="72" spans="1:41" ht="15.75" customHeight="1">
      <c r="A72" s="585" t="s">
        <v>65</v>
      </c>
      <c r="B72" s="37" t="s">
        <v>121</v>
      </c>
      <c r="C72" s="29"/>
      <c r="D72" s="598"/>
      <c r="E72" s="692"/>
      <c r="F72" s="601"/>
      <c r="G72" s="571"/>
      <c r="H72" s="574"/>
      <c r="I72" s="587" t="s">
        <v>188</v>
      </c>
      <c r="J72" s="588"/>
      <c r="K72" s="273">
        <v>10.55</v>
      </c>
      <c r="L72" s="296" t="s">
        <v>40</v>
      </c>
      <c r="M72" s="251">
        <f>K72/L92</f>
        <v>8.490945674044267</v>
      </c>
      <c r="N72" s="251">
        <f aca="true" t="shared" si="4" ref="N72:N77">M72/2</f>
        <v>4.245472837022134</v>
      </c>
      <c r="O72" s="251">
        <f aca="true" t="shared" si="5" ref="O72:O77">M72/2</f>
        <v>4.245472837022134</v>
      </c>
      <c r="P72" s="157" t="s">
        <v>105</v>
      </c>
      <c r="Q72" s="220"/>
      <c r="R72" s="250"/>
      <c r="S72" s="251">
        <f>Q72/L93</f>
        <v>0</v>
      </c>
      <c r="T72" s="251">
        <f>S72/2</f>
        <v>0</v>
      </c>
      <c r="U72" s="274">
        <v>0</v>
      </c>
      <c r="V72" s="438" t="s">
        <v>115</v>
      </c>
      <c r="W72" s="434">
        <f>4*11</f>
        <v>44</v>
      </c>
      <c r="X72" s="435" t="s">
        <v>40</v>
      </c>
      <c r="Y72" s="436">
        <f>35.82+0.63</f>
        <v>36.45</v>
      </c>
      <c r="Z72" s="436">
        <f>Y72/2</f>
        <v>18.225</v>
      </c>
      <c r="AA72" s="198">
        <f>Y72/2</f>
        <v>18.225</v>
      </c>
      <c r="AB72" s="321" t="s">
        <v>195</v>
      </c>
      <c r="AC72" s="316">
        <v>20</v>
      </c>
      <c r="AD72" s="317" t="s">
        <v>40</v>
      </c>
      <c r="AE72" s="318">
        <f>AC72/L92</f>
        <v>16.09657947686117</v>
      </c>
      <c r="AF72" s="319">
        <f>AE72</f>
        <v>16.09657947686117</v>
      </c>
      <c r="AG72" s="280">
        <v>0</v>
      </c>
      <c r="AH72" s="288" t="s">
        <v>40</v>
      </c>
      <c r="AI72" s="496" t="s">
        <v>122</v>
      </c>
      <c r="AJ72" s="181" t="s">
        <v>2</v>
      </c>
      <c r="AK72" s="125"/>
      <c r="AL72" s="22"/>
      <c r="AN72" s="406"/>
      <c r="AO72" s="228"/>
    </row>
    <row r="73" spans="1:41" ht="15.75" customHeight="1">
      <c r="A73" s="596"/>
      <c r="B73" s="93" t="s">
        <v>113</v>
      </c>
      <c r="C73" s="26"/>
      <c r="D73" s="599"/>
      <c r="E73" s="693"/>
      <c r="F73" s="602"/>
      <c r="G73" s="572"/>
      <c r="H73" s="575"/>
      <c r="I73" s="606" t="s">
        <v>114</v>
      </c>
      <c r="J73" s="607"/>
      <c r="K73" s="441">
        <v>60.84</v>
      </c>
      <c r="L73" s="442" t="s">
        <v>2</v>
      </c>
      <c r="M73" s="443">
        <f>K73</f>
        <v>60.84</v>
      </c>
      <c r="N73" s="443">
        <f t="shared" si="4"/>
        <v>30.42</v>
      </c>
      <c r="O73" s="443">
        <f t="shared" si="5"/>
        <v>30.42</v>
      </c>
      <c r="P73" s="440" t="s">
        <v>189</v>
      </c>
      <c r="Q73" s="428">
        <v>13</v>
      </c>
      <c r="R73" s="473" t="s">
        <v>40</v>
      </c>
      <c r="S73" s="187">
        <f>Q73/L92</f>
        <v>10.46277665995976</v>
      </c>
      <c r="T73" s="187">
        <f>S73/2</f>
        <v>5.23138832997988</v>
      </c>
      <c r="U73" s="203">
        <f>S73/2</f>
        <v>5.23138832997988</v>
      </c>
      <c r="V73" s="293"/>
      <c r="W73" s="213"/>
      <c r="X73" s="214"/>
      <c r="Y73" s="215"/>
      <c r="Z73" s="216"/>
      <c r="AA73" s="217"/>
      <c r="AB73" s="328" t="s">
        <v>196</v>
      </c>
      <c r="AC73" s="260">
        <v>10</v>
      </c>
      <c r="AD73" s="261" t="s">
        <v>40</v>
      </c>
      <c r="AE73" s="262">
        <f>AC73/L92</f>
        <v>8.048289738430585</v>
      </c>
      <c r="AF73" s="263">
        <f>AE73</f>
        <v>8.048289738430585</v>
      </c>
      <c r="AG73" s="224">
        <v>0</v>
      </c>
      <c r="AH73" s="13"/>
      <c r="AI73" s="218"/>
      <c r="AN73" s="406"/>
      <c r="AO73" s="228"/>
    </row>
    <row r="74" spans="1:41" ht="15.75" customHeight="1">
      <c r="A74" s="596"/>
      <c r="B74" s="93"/>
      <c r="C74" s="26"/>
      <c r="D74" s="599"/>
      <c r="E74" s="693"/>
      <c r="F74" s="602"/>
      <c r="G74" s="572"/>
      <c r="H74" s="575"/>
      <c r="I74" s="758" t="s">
        <v>160</v>
      </c>
      <c r="J74" s="759"/>
      <c r="K74" s="428">
        <v>5</v>
      </c>
      <c r="L74" s="405" t="s">
        <v>40</v>
      </c>
      <c r="M74" s="187">
        <f>K74/L92</f>
        <v>4.024144869215292</v>
      </c>
      <c r="N74" s="187">
        <f t="shared" si="4"/>
        <v>2.012072434607646</v>
      </c>
      <c r="O74" s="187">
        <f t="shared" si="5"/>
        <v>2.012072434607646</v>
      </c>
      <c r="P74" s="133" t="s">
        <v>104</v>
      </c>
      <c r="Q74" s="209"/>
      <c r="R74" s="225"/>
      <c r="S74" s="211">
        <v>0</v>
      </c>
      <c r="T74" s="226">
        <v>0</v>
      </c>
      <c r="U74" s="227">
        <v>0</v>
      </c>
      <c r="V74" s="293"/>
      <c r="W74" s="213"/>
      <c r="X74" s="214"/>
      <c r="Y74" s="215"/>
      <c r="Z74" s="216"/>
      <c r="AA74" s="217"/>
      <c r="AB74" s="328" t="s">
        <v>223</v>
      </c>
      <c r="AC74" s="260">
        <v>20</v>
      </c>
      <c r="AD74" s="261" t="s">
        <v>40</v>
      </c>
      <c r="AE74" s="262">
        <f>AC74/L92</f>
        <v>16.09657947686117</v>
      </c>
      <c r="AF74" s="263">
        <f>AE74</f>
        <v>16.09657947686117</v>
      </c>
      <c r="AG74" s="224">
        <v>0</v>
      </c>
      <c r="AH74" s="13"/>
      <c r="AI74" s="218"/>
      <c r="AN74" s="406"/>
      <c r="AO74" s="228"/>
    </row>
    <row r="75" spans="1:41" ht="15.75" customHeight="1">
      <c r="A75" s="596"/>
      <c r="B75" s="93"/>
      <c r="C75" s="26"/>
      <c r="D75" s="599"/>
      <c r="E75" s="693"/>
      <c r="F75" s="602"/>
      <c r="G75" s="572"/>
      <c r="H75" s="575"/>
      <c r="I75" s="764" t="s">
        <v>160</v>
      </c>
      <c r="J75" s="765"/>
      <c r="K75" s="252">
        <v>0.7</v>
      </c>
      <c r="L75" s="210" t="s">
        <v>40</v>
      </c>
      <c r="M75" s="211">
        <f>K75/L92</f>
        <v>0.5633802816901409</v>
      </c>
      <c r="N75" s="211">
        <f t="shared" si="4"/>
        <v>0.28169014084507044</v>
      </c>
      <c r="O75" s="211">
        <f t="shared" si="5"/>
        <v>0.28169014084507044</v>
      </c>
      <c r="P75" s="133"/>
      <c r="Q75" s="209"/>
      <c r="R75" s="225"/>
      <c r="S75" s="211"/>
      <c r="T75" s="226"/>
      <c r="U75" s="227"/>
      <c r="V75" s="293"/>
      <c r="W75" s="213"/>
      <c r="X75" s="214"/>
      <c r="Y75" s="215"/>
      <c r="Z75" s="216"/>
      <c r="AA75" s="217"/>
      <c r="AB75" s="328" t="s">
        <v>174</v>
      </c>
      <c r="AC75" s="480">
        <v>-3.75</v>
      </c>
      <c r="AD75" s="261" t="s">
        <v>40</v>
      </c>
      <c r="AE75" s="262">
        <f>AC75/L92</f>
        <v>-3.018108651911469</v>
      </c>
      <c r="AF75" s="263">
        <f>AE75</f>
        <v>-3.018108651911469</v>
      </c>
      <c r="AG75" s="224">
        <v>0</v>
      </c>
      <c r="AH75" s="13"/>
      <c r="AI75" s="218"/>
      <c r="AN75" s="406"/>
      <c r="AO75" s="228"/>
    </row>
    <row r="76" spans="1:41" ht="15.75" customHeight="1">
      <c r="A76" s="596"/>
      <c r="B76" s="105"/>
      <c r="C76" s="26"/>
      <c r="D76" s="599"/>
      <c r="E76" s="693"/>
      <c r="F76" s="602"/>
      <c r="G76" s="572"/>
      <c r="H76" s="575"/>
      <c r="I76" s="578" t="s">
        <v>190</v>
      </c>
      <c r="J76" s="584"/>
      <c r="K76" s="209">
        <v>6</v>
      </c>
      <c r="L76" s="210" t="s">
        <v>40</v>
      </c>
      <c r="M76" s="211">
        <f>K76/L92</f>
        <v>4.828973843058351</v>
      </c>
      <c r="N76" s="211">
        <f t="shared" si="4"/>
        <v>2.4144869215291753</v>
      </c>
      <c r="O76" s="211">
        <f t="shared" si="5"/>
        <v>2.4144869215291753</v>
      </c>
      <c r="P76" s="133"/>
      <c r="Q76" s="209"/>
      <c r="R76" s="225"/>
      <c r="S76" s="211"/>
      <c r="T76" s="226"/>
      <c r="U76" s="227"/>
      <c r="V76" s="293"/>
      <c r="W76" s="213"/>
      <c r="X76" s="214"/>
      <c r="Y76" s="215"/>
      <c r="Z76" s="216"/>
      <c r="AA76" s="217"/>
      <c r="AB76" s="328"/>
      <c r="AC76" s="260"/>
      <c r="AD76" s="261"/>
      <c r="AE76" s="262"/>
      <c r="AF76" s="263"/>
      <c r="AG76" s="224"/>
      <c r="AH76" s="511">
        <f>SUM(W72)</f>
        <v>44</v>
      </c>
      <c r="AI76" s="501">
        <f>K73</f>
        <v>60.84</v>
      </c>
      <c r="AJ76" s="500">
        <f>SUM(Y72,M73)</f>
        <v>97.29</v>
      </c>
      <c r="AK76" s="499" t="s">
        <v>49</v>
      </c>
      <c r="AN76" s="406"/>
      <c r="AO76" s="228"/>
    </row>
    <row r="77" spans="1:41" ht="15.75" customHeight="1">
      <c r="A77" s="596"/>
      <c r="B77" s="111"/>
      <c r="C77" s="20"/>
      <c r="D77" s="600"/>
      <c r="E77" s="694"/>
      <c r="F77" s="603"/>
      <c r="G77" s="573"/>
      <c r="H77" s="576"/>
      <c r="I77" s="582" t="s">
        <v>191</v>
      </c>
      <c r="J77" s="747"/>
      <c r="K77" s="209">
        <v>4</v>
      </c>
      <c r="L77" s="210" t="s">
        <v>40</v>
      </c>
      <c r="M77" s="211">
        <f>K77/L92</f>
        <v>3.2193158953722336</v>
      </c>
      <c r="N77" s="211">
        <f t="shared" si="4"/>
        <v>1.6096579476861168</v>
      </c>
      <c r="O77" s="211">
        <f t="shared" si="5"/>
        <v>1.6096579476861168</v>
      </c>
      <c r="P77" s="292"/>
      <c r="Q77" s="209"/>
      <c r="R77" s="225"/>
      <c r="S77" s="211"/>
      <c r="T77" s="226"/>
      <c r="U77" s="227"/>
      <c r="V77" s="105"/>
      <c r="W77" s="329"/>
      <c r="X77" s="322"/>
      <c r="Y77" s="330"/>
      <c r="Z77" s="470"/>
      <c r="AA77" s="217"/>
      <c r="AB77" s="328"/>
      <c r="AC77" s="260"/>
      <c r="AD77" s="261"/>
      <c r="AE77" s="262"/>
      <c r="AF77" s="263"/>
      <c r="AG77" s="224"/>
      <c r="AH77" s="510">
        <f>SUM(AC72:AC75,K72,K75:K77)</f>
        <v>67.5</v>
      </c>
      <c r="AI77" s="218"/>
      <c r="AJ77" s="286">
        <f>SUM(AE72:AE75,M72,M75:M77)</f>
        <v>54.325955734406456</v>
      </c>
      <c r="AK77" s="34" t="s">
        <v>11</v>
      </c>
      <c r="AN77" s="228">
        <f>SUM(Q73,K74)</f>
        <v>18</v>
      </c>
      <c r="AO77" s="228">
        <f>SUM(S73,M74)</f>
        <v>14.486921529175053</v>
      </c>
    </row>
    <row r="78" spans="1:41" ht="15.75" customHeight="1">
      <c r="A78" s="585" t="s">
        <v>66</v>
      </c>
      <c r="B78" s="37" t="s">
        <v>94</v>
      </c>
      <c r="C78" s="29"/>
      <c r="D78" s="598"/>
      <c r="E78" s="611"/>
      <c r="F78" s="594"/>
      <c r="G78" s="571"/>
      <c r="H78" s="574"/>
      <c r="I78" s="587"/>
      <c r="J78" s="588"/>
      <c r="K78" s="220"/>
      <c r="L78" s="314"/>
      <c r="M78" s="251"/>
      <c r="N78" s="269"/>
      <c r="O78" s="245"/>
      <c r="P78" s="297" t="s">
        <v>107</v>
      </c>
      <c r="Q78" s="220"/>
      <c r="R78" s="250"/>
      <c r="S78" s="251">
        <f>Q78/L93</f>
        <v>0</v>
      </c>
      <c r="T78" s="269">
        <f>S78/2</f>
        <v>0</v>
      </c>
      <c r="U78" s="274">
        <v>0</v>
      </c>
      <c r="V78" s="331"/>
      <c r="W78" s="332"/>
      <c r="X78" s="333"/>
      <c r="Y78" s="334"/>
      <c r="Z78" s="474"/>
      <c r="AA78" s="274"/>
      <c r="AB78" s="298" t="s">
        <v>192</v>
      </c>
      <c r="AC78" s="299">
        <v>20</v>
      </c>
      <c r="AD78" s="267" t="s">
        <v>2</v>
      </c>
      <c r="AE78" s="268">
        <f>AC78</f>
        <v>20</v>
      </c>
      <c r="AF78" s="278">
        <f>AE78</f>
        <v>20</v>
      </c>
      <c r="AG78" s="280">
        <v>0</v>
      </c>
      <c r="AH78" s="288" t="s">
        <v>40</v>
      </c>
      <c r="AI78" s="496" t="s">
        <v>2</v>
      </c>
      <c r="AJ78" s="181" t="s">
        <v>2</v>
      </c>
      <c r="AK78" s="125"/>
      <c r="AL78" s="22"/>
      <c r="AN78" s="406"/>
      <c r="AO78" s="228"/>
    </row>
    <row r="79" spans="1:41" ht="15.75" customHeight="1">
      <c r="A79" s="586"/>
      <c r="B79" s="38"/>
      <c r="C79" s="20"/>
      <c r="D79" s="600"/>
      <c r="E79" s="613"/>
      <c r="F79" s="595"/>
      <c r="G79" s="573"/>
      <c r="H79" s="576"/>
      <c r="I79" s="582"/>
      <c r="J79" s="583"/>
      <c r="K79" s="204"/>
      <c r="L79" s="294"/>
      <c r="M79" s="206"/>
      <c r="N79" s="211"/>
      <c r="O79" s="211"/>
      <c r="P79" s="305"/>
      <c r="Q79" s="204"/>
      <c r="R79" s="205"/>
      <c r="S79" s="206"/>
      <c r="T79" s="207"/>
      <c r="U79" s="208"/>
      <c r="V79" s="324"/>
      <c r="W79" s="204"/>
      <c r="X79" s="225"/>
      <c r="Y79" s="216"/>
      <c r="Z79" s="308"/>
      <c r="AA79" s="310"/>
      <c r="AB79" s="325"/>
      <c r="AC79" s="484">
        <v>50</v>
      </c>
      <c r="AD79" s="485" t="s">
        <v>2</v>
      </c>
      <c r="AE79" s="486">
        <f>AC79</f>
        <v>50</v>
      </c>
      <c r="AF79" s="487">
        <f>AE79</f>
        <v>50</v>
      </c>
      <c r="AG79" s="488">
        <v>0</v>
      </c>
      <c r="AH79" s="373">
        <v>0</v>
      </c>
      <c r="AI79" s="218">
        <f>AC78</f>
        <v>20</v>
      </c>
      <c r="AJ79" s="286">
        <f>SUM(AE78)</f>
        <v>20</v>
      </c>
      <c r="AK79" s="34" t="s">
        <v>11</v>
      </c>
      <c r="AN79" s="228">
        <v>0</v>
      </c>
      <c r="AO79" s="228">
        <v>50</v>
      </c>
    </row>
    <row r="80" spans="1:41" ht="15.75" customHeight="1">
      <c r="A80" s="585" t="s">
        <v>67</v>
      </c>
      <c r="B80" s="37" t="s">
        <v>116</v>
      </c>
      <c r="C80" s="29"/>
      <c r="D80" s="598"/>
      <c r="E80" s="689"/>
      <c r="F80" s="591"/>
      <c r="G80" s="571"/>
      <c r="H80" s="574"/>
      <c r="I80" s="587" t="s">
        <v>198</v>
      </c>
      <c r="J80" s="588"/>
      <c r="K80" s="220">
        <v>20</v>
      </c>
      <c r="L80" s="296" t="s">
        <v>40</v>
      </c>
      <c r="M80" s="251">
        <f>K80/L92</f>
        <v>16.09657947686117</v>
      </c>
      <c r="N80" s="251">
        <f>M80/2</f>
        <v>8.048289738430585</v>
      </c>
      <c r="O80" s="251">
        <f>M80/2</f>
        <v>8.048289738430585</v>
      </c>
      <c r="P80" s="292" t="s">
        <v>105</v>
      </c>
      <c r="Q80" s="209"/>
      <c r="R80" s="250"/>
      <c r="S80" s="251">
        <f>Q80/L93</f>
        <v>0</v>
      </c>
      <c r="T80" s="251">
        <f>S80/2</f>
        <v>0</v>
      </c>
      <c r="U80" s="227">
        <v>0</v>
      </c>
      <c r="V80" s="212"/>
      <c r="W80" s="213"/>
      <c r="X80" s="267"/>
      <c r="Y80" s="268"/>
      <c r="Z80" s="216"/>
      <c r="AA80" s="217"/>
      <c r="AB80" s="259" t="s">
        <v>197</v>
      </c>
      <c r="AC80" s="260">
        <v>5</v>
      </c>
      <c r="AD80" s="336" t="s">
        <v>40</v>
      </c>
      <c r="AE80" s="318">
        <f>AC80/L92</f>
        <v>4.024144869215292</v>
      </c>
      <c r="AF80" s="318">
        <f>AE80/I88*2</f>
        <v>2.012072434607646</v>
      </c>
      <c r="AG80" s="224">
        <f>AE80/I88*2</f>
        <v>2.012072434607646</v>
      </c>
      <c r="AH80" s="288" t="s">
        <v>40</v>
      </c>
      <c r="AI80" s="496" t="s">
        <v>2</v>
      </c>
      <c r="AJ80" s="181" t="s">
        <v>2</v>
      </c>
      <c r="AK80" s="125"/>
      <c r="AL80" s="22"/>
      <c r="AN80" s="406"/>
      <c r="AO80" s="228"/>
    </row>
    <row r="81" spans="1:41" ht="15.75" customHeight="1">
      <c r="A81" s="596"/>
      <c r="B81" s="105" t="s">
        <v>74</v>
      </c>
      <c r="C81" s="26"/>
      <c r="D81" s="599"/>
      <c r="E81" s="690"/>
      <c r="F81" s="592"/>
      <c r="G81" s="572"/>
      <c r="H81" s="575"/>
      <c r="I81" s="578" t="s">
        <v>199</v>
      </c>
      <c r="J81" s="579"/>
      <c r="K81" s="209">
        <v>0</v>
      </c>
      <c r="L81" s="210" t="s">
        <v>40</v>
      </c>
      <c r="M81" s="211">
        <f>K81/L92</f>
        <v>0</v>
      </c>
      <c r="N81" s="211">
        <f>M81/2</f>
        <v>0</v>
      </c>
      <c r="O81" s="211">
        <f>M81/2</f>
        <v>0</v>
      </c>
      <c r="P81" s="481" t="s">
        <v>200</v>
      </c>
      <c r="Q81" s="441">
        <v>31.13</v>
      </c>
      <c r="R81" s="482" t="s">
        <v>40</v>
      </c>
      <c r="S81" s="443">
        <v>25.75</v>
      </c>
      <c r="T81" s="223">
        <f>S81/2</f>
        <v>12.875</v>
      </c>
      <c r="U81" s="483">
        <f>S81/2</f>
        <v>12.875</v>
      </c>
      <c r="V81" s="212"/>
      <c r="W81" s="213"/>
      <c r="X81" s="214"/>
      <c r="Y81" s="215"/>
      <c r="Z81" s="216"/>
      <c r="AA81" s="217"/>
      <c r="AB81" s="259" t="s">
        <v>201</v>
      </c>
      <c r="AC81" s="480">
        <v>4.35</v>
      </c>
      <c r="AD81" s="261" t="s">
        <v>40</v>
      </c>
      <c r="AE81" s="262">
        <f>AC81/L92</f>
        <v>3.5010060362173037</v>
      </c>
      <c r="AF81" s="263">
        <f>AE81</f>
        <v>3.5010060362173037</v>
      </c>
      <c r="AG81" s="224">
        <v>0</v>
      </c>
      <c r="AH81" s="13"/>
      <c r="AI81" s="218"/>
      <c r="AN81" s="406"/>
      <c r="AO81" s="228"/>
    </row>
    <row r="82" spans="1:41" ht="15.75" customHeight="1">
      <c r="A82" s="596"/>
      <c r="B82" s="105"/>
      <c r="C82" s="26"/>
      <c r="D82" s="599"/>
      <c r="E82" s="690"/>
      <c r="F82" s="592"/>
      <c r="G82" s="572"/>
      <c r="H82" s="575"/>
      <c r="I82" s="578"/>
      <c r="J82" s="584"/>
      <c r="K82" s="209"/>
      <c r="L82" s="210"/>
      <c r="M82" s="211"/>
      <c r="N82" s="211"/>
      <c r="O82" s="211"/>
      <c r="P82" s="292" t="s">
        <v>117</v>
      </c>
      <c r="Q82" s="209"/>
      <c r="R82" s="225"/>
      <c r="S82" s="211">
        <f>Q82/L93</f>
        <v>0</v>
      </c>
      <c r="T82" s="226">
        <f>S82/2</f>
        <v>0</v>
      </c>
      <c r="U82" s="227">
        <v>0</v>
      </c>
      <c r="V82" s="212"/>
      <c r="W82" s="213"/>
      <c r="X82" s="214"/>
      <c r="Y82" s="215"/>
      <c r="Z82" s="216"/>
      <c r="AA82" s="217"/>
      <c r="AB82" s="489" t="s">
        <v>211</v>
      </c>
      <c r="AC82" s="528">
        <v>22.95</v>
      </c>
      <c r="AD82" s="490" t="s">
        <v>40</v>
      </c>
      <c r="AE82" s="491">
        <v>18.93</v>
      </c>
      <c r="AF82" s="492">
        <f>AE82/2</f>
        <v>9.465</v>
      </c>
      <c r="AG82" s="493">
        <f>AE82/2</f>
        <v>9.465</v>
      </c>
      <c r="AH82" s="511">
        <f>SUM(AC82:AC83,Q81)</f>
        <v>54.08</v>
      </c>
      <c r="AI82" s="218"/>
      <c r="AJ82" s="500">
        <f>SUM(AE82:AE83,S81)</f>
        <v>44.68</v>
      </c>
      <c r="AK82" s="512" t="s">
        <v>49</v>
      </c>
      <c r="AN82" s="406"/>
      <c r="AO82" s="228"/>
    </row>
    <row r="83" spans="1:41" ht="15.75" customHeight="1">
      <c r="A83" s="586"/>
      <c r="B83" s="38"/>
      <c r="C83" s="20"/>
      <c r="D83" s="600"/>
      <c r="E83" s="691"/>
      <c r="F83" s="593"/>
      <c r="G83" s="573"/>
      <c r="H83" s="576"/>
      <c r="I83" s="582"/>
      <c r="J83" s="583"/>
      <c r="K83" s="204"/>
      <c r="L83" s="294"/>
      <c r="M83" s="206"/>
      <c r="N83" s="211"/>
      <c r="O83" s="211"/>
      <c r="P83" s="305"/>
      <c r="Q83" s="204"/>
      <c r="R83" s="225"/>
      <c r="S83" s="211"/>
      <c r="T83" s="226"/>
      <c r="U83" s="208"/>
      <c r="V83" s="324"/>
      <c r="W83" s="204"/>
      <c r="X83" s="225"/>
      <c r="Y83" s="215"/>
      <c r="Z83" s="216"/>
      <c r="AA83" s="310"/>
      <c r="AB83" s="505" t="s">
        <v>213</v>
      </c>
      <c r="AC83" s="506">
        <v>0</v>
      </c>
      <c r="AD83" s="507" t="s">
        <v>40</v>
      </c>
      <c r="AE83" s="491">
        <v>0</v>
      </c>
      <c r="AF83" s="492">
        <v>0</v>
      </c>
      <c r="AG83" s="508">
        <v>0</v>
      </c>
      <c r="AH83" s="218">
        <f>SUM(AC80:AC81,K80:K81)</f>
        <v>29.35</v>
      </c>
      <c r="AI83" s="218"/>
      <c r="AJ83" s="286">
        <f>SUM(AE80:AE81,M80)</f>
        <v>23.621730382293766</v>
      </c>
      <c r="AK83" s="34" t="s">
        <v>11</v>
      </c>
      <c r="AN83" s="228"/>
      <c r="AO83" s="228"/>
    </row>
    <row r="84" spans="1:41" ht="15.75" customHeight="1">
      <c r="A84" s="585" t="s">
        <v>68</v>
      </c>
      <c r="B84" s="37" t="s">
        <v>118</v>
      </c>
      <c r="C84" s="29"/>
      <c r="D84" s="598"/>
      <c r="E84" s="611"/>
      <c r="F84" s="594"/>
      <c r="G84" s="571"/>
      <c r="H84" s="574"/>
      <c r="I84" s="587" t="s">
        <v>137</v>
      </c>
      <c r="J84" s="588"/>
      <c r="K84" s="269">
        <v>0</v>
      </c>
      <c r="L84" s="250" t="s">
        <v>2</v>
      </c>
      <c r="M84" s="251">
        <v>0</v>
      </c>
      <c r="N84" s="269"/>
      <c r="O84" s="245">
        <f>M84/I88</f>
        <v>0</v>
      </c>
      <c r="P84" s="297" t="s">
        <v>119</v>
      </c>
      <c r="Q84" s="220"/>
      <c r="R84" s="250"/>
      <c r="S84" s="251">
        <v>0</v>
      </c>
      <c r="T84" s="269">
        <v>0</v>
      </c>
      <c r="U84" s="274">
        <v>0</v>
      </c>
      <c r="V84" s="295"/>
      <c r="W84" s="299"/>
      <c r="X84" s="267"/>
      <c r="Y84" s="268"/>
      <c r="Z84" s="278"/>
      <c r="AA84" s="274"/>
      <c r="AB84" s="321"/>
      <c r="AC84" s="316"/>
      <c r="AD84" s="317"/>
      <c r="AE84" s="318"/>
      <c r="AF84" s="319"/>
      <c r="AG84" s="280"/>
      <c r="AH84" s="288" t="s">
        <v>40</v>
      </c>
      <c r="AI84" s="180"/>
      <c r="AJ84" s="181" t="s">
        <v>2</v>
      </c>
      <c r="AK84" s="125"/>
      <c r="AL84" s="22"/>
      <c r="AN84" s="406"/>
      <c r="AO84" s="228"/>
    </row>
    <row r="85" spans="1:41" ht="15.75" customHeight="1" thickBot="1">
      <c r="A85" s="586"/>
      <c r="B85" s="111"/>
      <c r="C85" s="26"/>
      <c r="D85" s="600"/>
      <c r="E85" s="613"/>
      <c r="F85" s="595"/>
      <c r="G85" s="573"/>
      <c r="H85" s="576"/>
      <c r="I85" s="582"/>
      <c r="J85" s="583"/>
      <c r="K85" s="204"/>
      <c r="L85" s="323"/>
      <c r="M85" s="206"/>
      <c r="N85" s="211"/>
      <c r="O85" s="211"/>
      <c r="P85" s="305"/>
      <c r="Q85" s="204"/>
      <c r="R85" s="225"/>
      <c r="S85" s="211"/>
      <c r="T85" s="226"/>
      <c r="U85" s="208"/>
      <c r="V85" s="324"/>
      <c r="W85" s="204"/>
      <c r="X85" s="225"/>
      <c r="Y85" s="215"/>
      <c r="Z85" s="216"/>
      <c r="AA85" s="310"/>
      <c r="AB85" s="325"/>
      <c r="AC85" s="326"/>
      <c r="AD85" s="327"/>
      <c r="AE85" s="262"/>
      <c r="AF85" s="263"/>
      <c r="AG85" s="313"/>
      <c r="AH85" s="373"/>
      <c r="AI85" s="108"/>
      <c r="AJ85" s="286"/>
      <c r="AK85" s="34"/>
      <c r="AO85" s="228"/>
    </row>
    <row r="86" spans="1:43" ht="12.75">
      <c r="A86" s="337" t="s">
        <v>13</v>
      </c>
      <c r="B86" s="749" t="s">
        <v>120</v>
      </c>
      <c r="C86" s="338"/>
      <c r="D86" s="338"/>
      <c r="E86" s="339">
        <f>SUM(E13:E85)</f>
        <v>0</v>
      </c>
      <c r="F86" s="340"/>
      <c r="G86" s="341">
        <f>SUM(G13:G85)</f>
        <v>0</v>
      </c>
      <c r="H86" s="341">
        <f>SUM(H13:H85)</f>
        <v>0</v>
      </c>
      <c r="I86" s="342"/>
      <c r="J86" s="343"/>
      <c r="K86" s="344"/>
      <c r="L86" s="340"/>
      <c r="M86" s="341">
        <f>SUM(M13:M85)</f>
        <v>564.4003284142049</v>
      </c>
      <c r="N86" s="341">
        <f>SUM(N13:N85)</f>
        <v>282.2001642071024</v>
      </c>
      <c r="O86" s="341">
        <f>SUM(O13:O85)</f>
        <v>282.2001642071024</v>
      </c>
      <c r="P86" s="345"/>
      <c r="Q86" s="344"/>
      <c r="R86" s="346"/>
      <c r="S86" s="341">
        <f>SUM(S13:S85)</f>
        <v>61.37126814295406</v>
      </c>
      <c r="T86" s="341">
        <f>SUM(T13:T85)</f>
        <v>36.42383353530818</v>
      </c>
      <c r="U86" s="394">
        <f>SUM(U13:U85)</f>
        <v>24.947434607645878</v>
      </c>
      <c r="V86" s="347"/>
      <c r="W86" s="344"/>
      <c r="X86" s="346"/>
      <c r="Y86" s="341">
        <f>SUM(Y13:Y85)</f>
        <v>342.4230583501006</v>
      </c>
      <c r="Z86" s="341">
        <f>SUM(Z13:Z85)</f>
        <v>171.2115291750503</v>
      </c>
      <c r="AA86" s="341">
        <f>SUM(AA13:AA85)</f>
        <v>171.2115291750503</v>
      </c>
      <c r="AB86" s="348"/>
      <c r="AC86" s="344"/>
      <c r="AD86" s="343"/>
      <c r="AE86" s="341">
        <f>SUM(AE13:AE85)</f>
        <v>214.50076458752514</v>
      </c>
      <c r="AF86" s="341">
        <f>SUM(AF13:AF85)</f>
        <v>203.0236921529175</v>
      </c>
      <c r="AG86" s="341">
        <f>SUM(AG13:AG85)</f>
        <v>11.477072434607646</v>
      </c>
      <c r="AH86" s="733">
        <f>SUM(AE86,Y86,S86,M86)</f>
        <v>1182.6954194947846</v>
      </c>
      <c r="AI86" s="751"/>
      <c r="AJ86" s="733">
        <f>SUM(AF86,Z86,T86,N86)</f>
        <v>692.8592190703783</v>
      </c>
      <c r="AK86" s="734"/>
      <c r="AL86" s="733">
        <f>SUM(AG86,AA86,U86,O86)</f>
        <v>489.8362004244062</v>
      </c>
      <c r="AM86" s="734"/>
      <c r="AN86" s="127"/>
      <c r="AO86" s="232" t="s">
        <v>48</v>
      </c>
      <c r="AP86" s="233"/>
      <c r="AQ86" s="234">
        <f>SUM(AK15:AK85)</f>
        <v>0</v>
      </c>
    </row>
    <row r="87" spans="1:43" ht="13.5" thickBot="1">
      <c r="A87" s="349" t="s">
        <v>12</v>
      </c>
      <c r="B87" s="750"/>
      <c r="C87" s="350"/>
      <c r="D87" s="350"/>
      <c r="E87" s="351"/>
      <c r="F87" s="352"/>
      <c r="G87" s="353" t="s">
        <v>2</v>
      </c>
      <c r="H87" s="354" t="s">
        <v>2</v>
      </c>
      <c r="I87" s="355"/>
      <c r="J87" s="352"/>
      <c r="K87" s="525">
        <f>SUM(K74:K81,K58,K46:K56,K42,K33,K17:K29,K62:K72)</f>
        <v>337.45</v>
      </c>
      <c r="L87" s="526" t="s">
        <v>40</v>
      </c>
      <c r="M87" s="356" t="s">
        <v>2</v>
      </c>
      <c r="N87" s="353" t="s">
        <v>2</v>
      </c>
      <c r="O87" s="356" t="s">
        <v>2</v>
      </c>
      <c r="P87" s="357"/>
      <c r="Q87" s="525">
        <f>SUM(Q69:Q73,Q33,Q27:Q29,Q18:Q23)</f>
        <v>45.5</v>
      </c>
      <c r="R87" s="527" t="s">
        <v>40</v>
      </c>
      <c r="S87" s="353" t="s">
        <v>2</v>
      </c>
      <c r="T87" s="358" t="s">
        <v>2</v>
      </c>
      <c r="U87" s="359" t="s">
        <v>2</v>
      </c>
      <c r="V87" s="352"/>
      <c r="W87" s="525">
        <f>SUM(W41:W69)</f>
        <v>216</v>
      </c>
      <c r="X87" s="527" t="s">
        <v>40</v>
      </c>
      <c r="Y87" s="353" t="s">
        <v>2</v>
      </c>
      <c r="Z87" s="360" t="s">
        <v>2</v>
      </c>
      <c r="AA87" s="360" t="s">
        <v>2</v>
      </c>
      <c r="AB87" s="357"/>
      <c r="AC87" s="525">
        <f>SUM(AC80:AC81,AC43:AC75,AC40:AC41,AC36)</f>
        <v>103.7</v>
      </c>
      <c r="AD87" s="527" t="s">
        <v>40</v>
      </c>
      <c r="AE87" s="353" t="s">
        <v>2</v>
      </c>
      <c r="AF87" s="360" t="s">
        <v>2</v>
      </c>
      <c r="AG87" s="361" t="s">
        <v>2</v>
      </c>
      <c r="AH87" s="752" t="s">
        <v>139</v>
      </c>
      <c r="AI87" s="753"/>
      <c r="AJ87" s="756" t="s">
        <v>138</v>
      </c>
      <c r="AK87" s="742"/>
      <c r="AL87" s="741" t="s">
        <v>216</v>
      </c>
      <c r="AM87" s="742"/>
      <c r="AO87" s="232" t="s">
        <v>46</v>
      </c>
      <c r="AP87" s="233"/>
      <c r="AQ87" s="234">
        <f>SUM(AK16:AK86)</f>
        <v>0</v>
      </c>
    </row>
    <row r="88" spans="1:37" ht="15.75" customHeight="1" thickTop="1">
      <c r="A88" s="118"/>
      <c r="B88" s="119" t="s">
        <v>14</v>
      </c>
      <c r="C88" s="119">
        <v>2</v>
      </c>
      <c r="D88" s="119"/>
      <c r="E88" s="117"/>
      <c r="F88" s="117"/>
      <c r="G88" s="117"/>
      <c r="H88" s="117"/>
      <c r="I88" s="117">
        <v>4</v>
      </c>
      <c r="J88" s="364"/>
      <c r="K88" s="120"/>
      <c r="L88" s="120"/>
      <c r="M88" s="523">
        <f>SUM(M74:M85,M46:M72,M42,M33,M13:M29)</f>
        <v>271.5895372233401</v>
      </c>
      <c r="N88" s="117"/>
      <c r="O88" s="117"/>
      <c r="P88" s="121"/>
      <c r="Q88" s="121"/>
      <c r="R88" s="121"/>
      <c r="S88" s="524">
        <f>SUM(S13:S80)</f>
        <v>35.62126814295406</v>
      </c>
      <c r="T88" s="121"/>
      <c r="U88" s="121"/>
      <c r="V88" s="121"/>
      <c r="W88" s="121"/>
      <c r="X88" s="121"/>
      <c r="Y88" s="524">
        <f>SUM(Y42:Y67)</f>
        <v>173.84305835010062</v>
      </c>
      <c r="Z88" s="121"/>
      <c r="AA88" s="121"/>
      <c r="AB88" s="117"/>
      <c r="AC88" s="40"/>
      <c r="AD88" s="40"/>
      <c r="AE88" s="523">
        <f>SUM(AE43:AE81,AE40:AE41,AE36)</f>
        <v>153.46076458752515</v>
      </c>
      <c r="AF88" s="41"/>
      <c r="AG88" s="735">
        <f>SUM(AJ86,2*AI7)</f>
        <v>4290.8592190703785</v>
      </c>
      <c r="AH88" s="736"/>
      <c r="AI88" s="739">
        <f>SUM(AL86,2*AI7)</f>
        <v>4087.8362004244063</v>
      </c>
      <c r="AJ88" s="740"/>
      <c r="AK88" s="94"/>
    </row>
    <row r="89" spans="11:38" ht="13.5" customHeight="1" thickBot="1">
      <c r="K89" s="42"/>
      <c r="L89" s="42"/>
      <c r="M89" s="5"/>
      <c r="S89" s="5"/>
      <c r="Y89" s="5"/>
      <c r="AB89" s="7"/>
      <c r="AC89" s="43"/>
      <c r="AD89" s="43"/>
      <c r="AE89" s="5"/>
      <c r="AG89" s="737" t="s">
        <v>140</v>
      </c>
      <c r="AH89" s="738"/>
      <c r="AI89" s="743" t="s">
        <v>141</v>
      </c>
      <c r="AJ89" s="744"/>
      <c r="AK89" s="94"/>
      <c r="AL89" s="222"/>
    </row>
    <row r="90" spans="1:37" ht="13.5" thickTop="1">
      <c r="A90" s="748" t="s">
        <v>18</v>
      </c>
      <c r="B90" s="748"/>
      <c r="C90" s="44"/>
      <c r="D90" s="748" t="s">
        <v>19</v>
      </c>
      <c r="E90" s="748"/>
      <c r="F90" s="748"/>
      <c r="G90" s="748"/>
      <c r="H90" s="748"/>
      <c r="I90" s="748"/>
      <c r="J90" s="748"/>
      <c r="K90" s="748"/>
      <c r="L90" s="748"/>
      <c r="M90" s="748"/>
      <c r="N90" s="748"/>
      <c r="O90" s="748"/>
      <c r="P90" s="748"/>
      <c r="T90" s="5"/>
      <c r="U90" s="95" t="s">
        <v>15</v>
      </c>
      <c r="V90" s="95"/>
      <c r="W90" s="95"/>
      <c r="X90" s="762" t="s">
        <v>215</v>
      </c>
      <c r="Y90" s="762"/>
      <c r="Z90" s="762"/>
      <c r="AA90" s="762"/>
      <c r="AB90" s="7"/>
      <c r="AC90" s="43"/>
      <c r="AD90" s="43"/>
      <c r="AG90" s="755"/>
      <c r="AH90" s="755"/>
      <c r="AI90" s="754"/>
      <c r="AJ90" s="754"/>
      <c r="AK90" s="115"/>
    </row>
    <row r="91" spans="1:41" ht="12.75">
      <c r="A91" s="30" t="s">
        <v>2</v>
      </c>
      <c r="B91" s="10" t="s">
        <v>17</v>
      </c>
      <c r="C91" s="44"/>
      <c r="D91" s="746"/>
      <c r="E91" s="746"/>
      <c r="F91" s="10"/>
      <c r="G91" s="96"/>
      <c r="H91" s="23"/>
      <c r="I91" s="550"/>
      <c r="J91" s="550"/>
      <c r="K91" s="131"/>
      <c r="L91" s="556"/>
      <c r="M91" s="556"/>
      <c r="N91" s="400"/>
      <c r="O91" s="30"/>
      <c r="P91" s="550"/>
      <c r="Q91" s="550"/>
      <c r="U91" s="95"/>
      <c r="V91" s="95"/>
      <c r="W91" s="95"/>
      <c r="X91" s="763" t="s">
        <v>217</v>
      </c>
      <c r="Y91" s="763"/>
      <c r="Z91" s="763"/>
      <c r="AA91" s="763"/>
      <c r="AB91" s="763"/>
      <c r="AC91" s="43"/>
      <c r="AD91" s="43"/>
      <c r="AF91" s="541"/>
      <c r="AG91" s="541"/>
      <c r="AH91" s="542" t="s">
        <v>40</v>
      </c>
      <c r="AI91" s="521" t="s">
        <v>2</v>
      </c>
      <c r="AJ91" s="543" t="s">
        <v>40</v>
      </c>
      <c r="AK91" s="521" t="s">
        <v>2</v>
      </c>
      <c r="AL91" s="544" t="s">
        <v>218</v>
      </c>
      <c r="AM91" s="543" t="s">
        <v>220</v>
      </c>
      <c r="AO91" s="5"/>
    </row>
    <row r="92" spans="1:39" ht="12.75">
      <c r="A92" s="30" t="s">
        <v>40</v>
      </c>
      <c r="B92" s="10" t="s">
        <v>41</v>
      </c>
      <c r="C92" s="44"/>
      <c r="D92" s="746">
        <v>1</v>
      </c>
      <c r="E92" s="746"/>
      <c r="F92" s="10" t="s">
        <v>40</v>
      </c>
      <c r="G92" s="96" t="s">
        <v>20</v>
      </c>
      <c r="H92" s="254">
        <v>0.8048</v>
      </c>
      <c r="I92" s="550" t="s">
        <v>130</v>
      </c>
      <c r="J92" s="550"/>
      <c r="K92" s="131" t="s">
        <v>42</v>
      </c>
      <c r="L92" s="400">
        <v>1.2425</v>
      </c>
      <c r="M92" s="401" t="s">
        <v>40</v>
      </c>
      <c r="N92" s="401"/>
      <c r="O92" s="30"/>
      <c r="P92" s="402" t="s">
        <v>50</v>
      </c>
      <c r="Q92" s="403"/>
      <c r="U92" s="766" t="s">
        <v>209</v>
      </c>
      <c r="V92" s="766"/>
      <c r="W92" s="516"/>
      <c r="X92" s="763"/>
      <c r="Y92" s="763"/>
      <c r="Z92" s="763"/>
      <c r="AA92" s="763"/>
      <c r="AB92" s="763"/>
      <c r="AC92" s="43"/>
      <c r="AD92" s="43"/>
      <c r="AE92" s="45"/>
      <c r="AF92" s="45"/>
      <c r="AG92" s="46"/>
      <c r="AH92" s="545">
        <f>SUM(AH83,AH77,AH79,AH71,AH66,AH64,AH55,AH46,AH41,AH39,AH35,AH31,AH25,AH20,AH16)</f>
        <v>443.04999999999995</v>
      </c>
      <c r="AI92" s="545">
        <f>SUM(AJ83,AJ79,AJ77,AJ71,AJ66,AJ64,AJ55,AJ46,AJ41,AJ39,AJ35,AJ31,AJ25,AJ20,AJ16)</f>
        <v>375.58102669426205</v>
      </c>
      <c r="AJ92" s="546">
        <f>SUM(AN15:AN85)</f>
        <v>259.6</v>
      </c>
      <c r="AK92" s="547">
        <f>SUM(AO15:AO83)</f>
        <v>258.933601609658</v>
      </c>
      <c r="AL92" s="545">
        <f>SUM(AH92,AJ92)</f>
        <v>702.65</v>
      </c>
      <c r="AM92" s="545">
        <f>SUM(AI92,AK92)</f>
        <v>634.5146283039201</v>
      </c>
    </row>
    <row r="93" spans="1:39" ht="12.75">
      <c r="A93" s="30" t="s">
        <v>122</v>
      </c>
      <c r="B93" s="10" t="s">
        <v>123</v>
      </c>
      <c r="C93" s="10"/>
      <c r="D93" s="746">
        <v>1</v>
      </c>
      <c r="E93" s="746"/>
      <c r="F93" s="10" t="s">
        <v>52</v>
      </c>
      <c r="G93" s="99" t="s">
        <v>20</v>
      </c>
      <c r="H93" s="398">
        <v>0.1272</v>
      </c>
      <c r="I93" s="550" t="s">
        <v>126</v>
      </c>
      <c r="J93" s="551"/>
      <c r="K93" s="131" t="s">
        <v>42</v>
      </c>
      <c r="L93" s="400">
        <v>2.2163</v>
      </c>
      <c r="M93" s="401" t="s">
        <v>122</v>
      </c>
      <c r="N93" s="401"/>
      <c r="O93" s="30"/>
      <c r="P93" s="402" t="s">
        <v>50</v>
      </c>
      <c r="Q93" s="403"/>
      <c r="R93" s="47"/>
      <c r="U93" s="761" t="s">
        <v>208</v>
      </c>
      <c r="V93" s="761"/>
      <c r="W93" s="517"/>
      <c r="X93" s="763"/>
      <c r="Y93" s="763"/>
      <c r="Z93" s="763"/>
      <c r="AA93" s="763"/>
      <c r="AB93" s="763"/>
      <c r="AC93" s="43"/>
      <c r="AD93" s="43"/>
      <c r="AE93" s="48"/>
      <c r="AF93" s="48"/>
      <c r="AG93" s="48"/>
      <c r="AH93" s="548"/>
      <c r="AI93" s="542"/>
      <c r="AJ93" s="544"/>
      <c r="AK93" s="544"/>
      <c r="AL93" s="545">
        <f>SUM(AC87,W87,Q87,K87)</f>
        <v>702.65</v>
      </c>
      <c r="AM93" s="545">
        <f>SUM(AE88,Y88,S88,M88)</f>
        <v>634.51462830392</v>
      </c>
    </row>
    <row r="94" spans="1:39" ht="12.75">
      <c r="A94" s="30" t="s">
        <v>124</v>
      </c>
      <c r="B94" s="116" t="s">
        <v>125</v>
      </c>
      <c r="C94" s="49"/>
      <c r="D94" s="550"/>
      <c r="E94" s="550"/>
      <c r="F94" s="50"/>
      <c r="G94" s="97"/>
      <c r="H94" s="242"/>
      <c r="I94" s="550" t="s">
        <v>127</v>
      </c>
      <c r="J94" s="551"/>
      <c r="K94" s="131" t="s">
        <v>42</v>
      </c>
      <c r="L94" s="363">
        <v>3.3552</v>
      </c>
      <c r="M94" s="242" t="s">
        <v>124</v>
      </c>
      <c r="N94" s="242"/>
      <c r="O94" s="30"/>
      <c r="P94" s="30"/>
      <c r="R94" s="3"/>
      <c r="S94" s="3"/>
      <c r="T94" s="3"/>
      <c r="U94" s="549" t="s">
        <v>210</v>
      </c>
      <c r="V94" s="549"/>
      <c r="W94" s="375"/>
      <c r="X94" s="763"/>
      <c r="Y94" s="763"/>
      <c r="Z94" s="763"/>
      <c r="AA94" s="763"/>
      <c r="AB94" s="763"/>
      <c r="AC94" s="63"/>
      <c r="AD94" s="63"/>
      <c r="AE94" s="48"/>
      <c r="AF94" s="48"/>
      <c r="AG94" s="48"/>
      <c r="AH94" s="522" t="s">
        <v>219</v>
      </c>
      <c r="AI94" s="522"/>
      <c r="AJ94" s="522"/>
      <c r="AK94" s="522"/>
      <c r="AL94" s="544"/>
      <c r="AM94" s="544"/>
    </row>
    <row r="95" spans="1:39" ht="12.75">
      <c r="A95" s="30" t="s">
        <v>128</v>
      </c>
      <c r="B95" s="116" t="s">
        <v>129</v>
      </c>
      <c r="C95" s="49"/>
      <c r="D95" s="114"/>
      <c r="E95" s="114"/>
      <c r="F95" s="50"/>
      <c r="G95" s="97"/>
      <c r="H95" s="242"/>
      <c r="I95" s="550" t="s">
        <v>80</v>
      </c>
      <c r="J95" s="551"/>
      <c r="K95" s="131" t="s">
        <v>42</v>
      </c>
      <c r="L95" s="363">
        <v>2.4853</v>
      </c>
      <c r="M95" s="242" t="s">
        <v>128</v>
      </c>
      <c r="N95" s="242"/>
      <c r="O95" s="30"/>
      <c r="P95" s="30"/>
      <c r="R95" s="3"/>
      <c r="S95" s="3"/>
      <c r="T95" s="3"/>
      <c r="U95" s="376"/>
      <c r="V95" s="375"/>
      <c r="W95" s="375"/>
      <c r="X95" s="375"/>
      <c r="Y95" s="375"/>
      <c r="Z95" s="375"/>
      <c r="AA95" s="375"/>
      <c r="AB95" s="2"/>
      <c r="AC95" s="63"/>
      <c r="AD95" s="63"/>
      <c r="AE95" s="48"/>
      <c r="AF95" s="48"/>
      <c r="AG95" s="48"/>
      <c r="AH95" s="520"/>
      <c r="AI95" s="520"/>
      <c r="AJ95" s="520"/>
      <c r="AK95" s="520"/>
      <c r="AL95" s="519"/>
      <c r="AM95" s="519"/>
    </row>
    <row r="96" spans="1:39" ht="12.75">
      <c r="A96" s="30" t="s">
        <v>131</v>
      </c>
      <c r="B96" s="116" t="s">
        <v>132</v>
      </c>
      <c r="C96" s="49"/>
      <c r="D96" s="114"/>
      <c r="E96" s="114"/>
      <c r="F96" s="50"/>
      <c r="G96" s="97"/>
      <c r="H96" s="242"/>
      <c r="I96" s="550" t="s">
        <v>121</v>
      </c>
      <c r="J96" s="551"/>
      <c r="K96" s="131" t="s">
        <v>42</v>
      </c>
      <c r="L96" s="363">
        <v>2.2243</v>
      </c>
      <c r="M96" s="242" t="s">
        <v>131</v>
      </c>
      <c r="N96" s="242"/>
      <c r="O96" s="30"/>
      <c r="P96" s="30"/>
      <c r="R96" s="3"/>
      <c r="S96" s="3"/>
      <c r="T96" s="3"/>
      <c r="U96" s="376"/>
      <c r="V96" s="375"/>
      <c r="W96" s="375"/>
      <c r="X96" s="375"/>
      <c r="Y96" s="375"/>
      <c r="Z96" s="375"/>
      <c r="AA96" s="375"/>
      <c r="AB96" s="2"/>
      <c r="AC96" s="63"/>
      <c r="AD96" s="63"/>
      <c r="AE96" s="48"/>
      <c r="AF96" s="48"/>
      <c r="AG96" s="48"/>
      <c r="AH96" s="520"/>
      <c r="AI96" s="520"/>
      <c r="AJ96" s="520"/>
      <c r="AK96" s="520"/>
      <c r="AL96" s="519"/>
      <c r="AM96" s="519"/>
    </row>
    <row r="97" spans="1:39" ht="12.75">
      <c r="A97" s="30"/>
      <c r="B97" s="116"/>
      <c r="C97" s="49"/>
      <c r="D97" s="114"/>
      <c r="E97" s="114"/>
      <c r="F97" s="50"/>
      <c r="G97" s="97"/>
      <c r="H97" s="242"/>
      <c r="I97" s="50"/>
      <c r="J97" s="98"/>
      <c r="K97" s="131"/>
      <c r="L97" s="363"/>
      <c r="M97" s="101"/>
      <c r="N97" s="101"/>
      <c r="O97" s="30"/>
      <c r="P97" s="30"/>
      <c r="R97" s="3"/>
      <c r="S97" s="3"/>
      <c r="T97" s="3"/>
      <c r="U97" s="376"/>
      <c r="V97" s="375"/>
      <c r="W97" s="375"/>
      <c r="X97" s="375"/>
      <c r="Y97" s="375"/>
      <c r="Z97" s="375"/>
      <c r="AA97" s="375"/>
      <c r="AB97" s="2"/>
      <c r="AC97" s="63"/>
      <c r="AD97" s="63"/>
      <c r="AE97" s="48"/>
      <c r="AF97" s="48"/>
      <c r="AG97" s="48"/>
      <c r="AH97" s="520"/>
      <c r="AI97" s="520"/>
      <c r="AJ97" s="520"/>
      <c r="AK97" s="520"/>
      <c r="AL97" s="519"/>
      <c r="AM97" s="519"/>
    </row>
    <row r="98" spans="2:39" ht="12.75">
      <c r="B98" s="50"/>
      <c r="C98" s="50"/>
      <c r="D98" s="748" t="s">
        <v>25</v>
      </c>
      <c r="E98" s="748"/>
      <c r="I98" s="748" t="s">
        <v>221</v>
      </c>
      <c r="J98" s="748"/>
      <c r="K98" s="102"/>
      <c r="L98" s="100"/>
      <c r="M98" s="101"/>
      <c r="N98" s="101"/>
      <c r="O98" s="53"/>
      <c r="P98" s="55"/>
      <c r="Q98" s="56"/>
      <c r="R98" s="56"/>
      <c r="S98" s="380"/>
      <c r="T98" s="381"/>
      <c r="U98" s="379"/>
      <c r="V98" s="379"/>
      <c r="W98" s="379"/>
      <c r="X98" s="379"/>
      <c r="Y98" s="379"/>
      <c r="Z98" s="379"/>
      <c r="AA98" s="379"/>
      <c r="AB98" s="3"/>
      <c r="AC98" s="10"/>
      <c r="AD98" s="10"/>
      <c r="AE98" s="64"/>
      <c r="AF98" s="64"/>
      <c r="AG98" s="64"/>
      <c r="AH98" s="367"/>
      <c r="AI98" s="2"/>
      <c r="AJ98" s="291"/>
      <c r="AK98" s="368"/>
      <c r="AL98" s="7"/>
      <c r="AM98" s="126"/>
    </row>
    <row r="99" spans="2:39" ht="12.75">
      <c r="B99" s="57"/>
      <c r="C99" s="58"/>
      <c r="D99" s="745" t="s">
        <v>47</v>
      </c>
      <c r="E99" s="745"/>
      <c r="F99" s="123" t="s">
        <v>34</v>
      </c>
      <c r="G99" s="365" t="e">
        <f>SUM(Geldtausch!D5:D5,Geldtausch!#REF!)</f>
        <v>#REF!</v>
      </c>
      <c r="H99" s="50" t="s">
        <v>47</v>
      </c>
      <c r="I99" s="112" t="s">
        <v>40</v>
      </c>
      <c r="J99" s="366" t="s">
        <v>33</v>
      </c>
      <c r="K99" s="420">
        <f>SUM(AH83,AH79,AH77,AH71,AH66,AH64,AH55,AH46,AH41,AH39,AH35,AH31,AH25,AH20,AH16,K102)</f>
        <v>462.78999999999996</v>
      </c>
      <c r="L99" s="124" t="s">
        <v>34</v>
      </c>
      <c r="M99" s="366">
        <f>262+200</f>
        <v>462</v>
      </c>
      <c r="N99" s="124" t="s">
        <v>35</v>
      </c>
      <c r="O99" s="533">
        <f>M99-K99</f>
        <v>-0.7899999999999636</v>
      </c>
      <c r="P99" s="534" t="s">
        <v>225</v>
      </c>
      <c r="Q99" s="230"/>
      <c r="R99" s="56"/>
      <c r="S99" s="380"/>
      <c r="T99" s="380"/>
      <c r="U99" s="60"/>
      <c r="V99" s="60"/>
      <c r="W99" s="60"/>
      <c r="X99" s="60"/>
      <c r="Y99" s="60"/>
      <c r="Z99" s="60"/>
      <c r="AA99" s="60"/>
      <c r="AB99" s="3"/>
      <c r="AC99" s="10"/>
      <c r="AD99" s="10"/>
      <c r="AE99" s="64"/>
      <c r="AF99" s="64"/>
      <c r="AG99" s="64"/>
      <c r="AH99" s="2"/>
      <c r="AI99" s="2"/>
      <c r="AJ99" s="2"/>
      <c r="AK99" s="2"/>
      <c r="AL99" s="7"/>
      <c r="AM99" s="7"/>
    </row>
    <row r="100" spans="2:39" ht="12.75">
      <c r="B100" s="61"/>
      <c r="C100" s="62"/>
      <c r="D100" s="745" t="s">
        <v>52</v>
      </c>
      <c r="E100" s="745"/>
      <c r="F100" s="112" t="s">
        <v>34</v>
      </c>
      <c r="G100" s="378" t="e">
        <f>SUM(Geldtausch!#REF!)</f>
        <v>#REF!</v>
      </c>
      <c r="H100" s="50" t="s">
        <v>52</v>
      </c>
      <c r="I100" s="112" t="s">
        <v>124</v>
      </c>
      <c r="J100" s="123" t="s">
        <v>33</v>
      </c>
      <c r="K100" s="420">
        <f>SUM(K57,K60,Q24,Q30)</f>
        <v>-3.35</v>
      </c>
      <c r="L100" s="124" t="s">
        <v>34</v>
      </c>
      <c r="M100" s="366">
        <v>-3.35</v>
      </c>
      <c r="N100" s="124" t="s">
        <v>35</v>
      </c>
      <c r="O100" s="113">
        <f>M100-K100</f>
        <v>0</v>
      </c>
      <c r="P100" s="534" t="s">
        <v>225</v>
      </c>
      <c r="R100" s="3"/>
      <c r="S100" s="380"/>
      <c r="T100" s="380"/>
      <c r="U100" s="24"/>
      <c r="V100" s="60"/>
      <c r="W100" s="60"/>
      <c r="X100" s="60"/>
      <c r="Y100" s="60"/>
      <c r="Z100" s="60"/>
      <c r="AA100" s="24"/>
      <c r="AB100" s="3"/>
      <c r="AC100" s="10"/>
      <c r="AD100" s="10"/>
      <c r="AE100" s="64"/>
      <c r="AF100" s="64"/>
      <c r="AG100" s="64"/>
      <c r="AH100" s="2"/>
      <c r="AI100" s="2"/>
      <c r="AJ100" s="2"/>
      <c r="AK100" s="2"/>
      <c r="AL100" s="7"/>
      <c r="AM100" s="7"/>
    </row>
    <row r="101" spans="1:39" ht="12.75">
      <c r="A101" s="64"/>
      <c r="B101" s="72"/>
      <c r="C101" s="72"/>
      <c r="D101" s="72"/>
      <c r="E101" s="73"/>
      <c r="F101" s="73"/>
      <c r="G101" s="74"/>
      <c r="H101" s="73"/>
      <c r="I101" s="112"/>
      <c r="J101" s="75"/>
      <c r="K101" s="51"/>
      <c r="L101" s="124"/>
      <c r="M101" s="52"/>
      <c r="N101" s="124"/>
      <c r="O101" s="420"/>
      <c r="P101" s="242"/>
      <c r="Q101" s="77"/>
      <c r="R101" s="77"/>
      <c r="S101" s="380"/>
      <c r="T101" s="380"/>
      <c r="U101" s="24"/>
      <c r="V101" s="24"/>
      <c r="W101" s="24"/>
      <c r="X101" s="24"/>
      <c r="Y101" s="24"/>
      <c r="Z101" s="24"/>
      <c r="AA101" s="24"/>
      <c r="AB101" s="3"/>
      <c r="AC101" s="10"/>
      <c r="AD101" s="10"/>
      <c r="AE101" s="10"/>
      <c r="AF101" s="63"/>
      <c r="AG101" s="382"/>
      <c r="AH101" s="382"/>
      <c r="AI101" s="382"/>
      <c r="AJ101" s="382"/>
      <c r="AK101" s="383"/>
      <c r="AL101" s="369"/>
      <c r="AM101" s="7"/>
    </row>
    <row r="102" spans="1:39" ht="12.75">
      <c r="A102" s="64"/>
      <c r="B102" s="72"/>
      <c r="C102" s="73"/>
      <c r="D102" s="73"/>
      <c r="E102" s="73"/>
      <c r="F102" s="73"/>
      <c r="G102" s="74"/>
      <c r="H102" s="73"/>
      <c r="I102" s="50"/>
      <c r="J102" s="124" t="s">
        <v>222</v>
      </c>
      <c r="K102" s="535">
        <v>19.74</v>
      </c>
      <c r="L102" s="76"/>
      <c r="M102" s="52"/>
      <c r="N102" s="52"/>
      <c r="O102" s="78"/>
      <c r="P102" s="55"/>
      <c r="Q102" s="56"/>
      <c r="R102" s="56"/>
      <c r="S102" s="380"/>
      <c r="T102" s="380"/>
      <c r="U102" s="24"/>
      <c r="V102" s="24"/>
      <c r="W102" s="24"/>
      <c r="X102" s="24"/>
      <c r="Y102" s="24"/>
      <c r="Z102" s="24"/>
      <c r="AA102" s="24"/>
      <c r="AB102" s="3"/>
      <c r="AC102" s="10"/>
      <c r="AD102" s="10"/>
      <c r="AE102" s="10"/>
      <c r="AF102" s="63"/>
      <c r="AG102" s="229"/>
      <c r="AH102" s="382"/>
      <c r="AI102" s="372"/>
      <c r="AJ102" s="382"/>
      <c r="AK102" s="372"/>
      <c r="AL102" s="370"/>
      <c r="AM102" s="7"/>
    </row>
    <row r="103" spans="1:39" ht="12.75">
      <c r="A103" s="64"/>
      <c r="B103" s="72"/>
      <c r="C103" s="73"/>
      <c r="D103" s="73"/>
      <c r="E103" s="79"/>
      <c r="F103" s="79"/>
      <c r="G103" s="80"/>
      <c r="H103" s="73"/>
      <c r="I103" s="73"/>
      <c r="J103" s="124"/>
      <c r="K103" s="535"/>
      <c r="L103" s="76"/>
      <c r="M103" s="81"/>
      <c r="N103" s="81"/>
      <c r="O103" s="55"/>
      <c r="P103" s="59"/>
      <c r="Q103" s="56"/>
      <c r="R103" s="56"/>
      <c r="S103" s="384"/>
      <c r="T103" s="384"/>
      <c r="U103" s="24"/>
      <c r="V103" s="24"/>
      <c r="W103" s="24"/>
      <c r="X103" s="24"/>
      <c r="Y103" s="24"/>
      <c r="Z103" s="24"/>
      <c r="AA103" s="24"/>
      <c r="AB103" s="3"/>
      <c r="AC103" s="10"/>
      <c r="AD103" s="10"/>
      <c r="AE103" s="10"/>
      <c r="AF103" s="63"/>
      <c r="AG103" s="382"/>
      <c r="AH103" s="382"/>
      <c r="AI103" s="383"/>
      <c r="AJ103" s="382"/>
      <c r="AK103" s="383"/>
      <c r="AL103" s="370"/>
      <c r="AM103" s="7"/>
    </row>
    <row r="104" spans="1:39" ht="12.75">
      <c r="A104" s="64"/>
      <c r="B104" s="72"/>
      <c r="C104" s="73"/>
      <c r="D104" s="73"/>
      <c r="E104" s="73"/>
      <c r="F104" s="73"/>
      <c r="G104" s="80"/>
      <c r="H104" s="73"/>
      <c r="I104" s="73"/>
      <c r="J104" s="75"/>
      <c r="K104" s="76"/>
      <c r="L104" s="76"/>
      <c r="M104" s="81"/>
      <c r="N104" s="81"/>
      <c r="O104" s="55"/>
      <c r="P104" s="719"/>
      <c r="Q104" s="719"/>
      <c r="R104" s="82"/>
      <c r="S104" s="384"/>
      <c r="T104" s="384"/>
      <c r="U104" s="24"/>
      <c r="V104" s="24"/>
      <c r="W104" s="24"/>
      <c r="X104" s="24"/>
      <c r="Y104" s="24"/>
      <c r="Z104" s="24"/>
      <c r="AA104" s="24"/>
      <c r="AB104" s="3"/>
      <c r="AC104" s="10"/>
      <c r="AD104" s="10"/>
      <c r="AE104" s="10"/>
      <c r="AF104" s="63"/>
      <c r="AG104" s="382"/>
      <c r="AH104" s="382"/>
      <c r="AI104" s="383"/>
      <c r="AJ104" s="382"/>
      <c r="AK104" s="383"/>
      <c r="AL104" s="370"/>
      <c r="AM104" s="7"/>
    </row>
    <row r="105" spans="1:39" ht="12.75">
      <c r="A105" s="64"/>
      <c r="B105" s="72"/>
      <c r="C105" s="73"/>
      <c r="D105" s="73"/>
      <c r="E105" s="73"/>
      <c r="F105" s="73"/>
      <c r="G105" s="80"/>
      <c r="H105" s="73"/>
      <c r="I105" s="73"/>
      <c r="J105" s="75"/>
      <c r="K105" s="76"/>
      <c r="L105" s="76"/>
      <c r="M105" s="81"/>
      <c r="N105" s="81"/>
      <c r="O105" s="55"/>
      <c r="P105" s="83"/>
      <c r="Q105" s="56"/>
      <c r="R105" s="56"/>
      <c r="S105" s="384"/>
      <c r="T105" s="384"/>
      <c r="U105" s="24"/>
      <c r="V105" s="24"/>
      <c r="W105" s="24"/>
      <c r="X105" s="24"/>
      <c r="Y105" s="24"/>
      <c r="Z105" s="24"/>
      <c r="AA105" s="24"/>
      <c r="AB105" s="3"/>
      <c r="AC105" s="10"/>
      <c r="AD105" s="10"/>
      <c r="AE105" s="10"/>
      <c r="AF105" s="63"/>
      <c r="AG105" s="382"/>
      <c r="AH105" s="382"/>
      <c r="AI105" s="383"/>
      <c r="AJ105" s="382"/>
      <c r="AK105" s="383"/>
      <c r="AL105" s="370"/>
      <c r="AM105" s="7"/>
    </row>
    <row r="106" spans="1:39" ht="12.75">
      <c r="A106" s="63"/>
      <c r="B106" s="84"/>
      <c r="C106" s="48"/>
      <c r="D106" s="48"/>
      <c r="E106" s="48"/>
      <c r="F106" s="48"/>
      <c r="G106" s="84"/>
      <c r="H106" s="48"/>
      <c r="I106" s="48"/>
      <c r="J106" s="65"/>
      <c r="K106" s="66"/>
      <c r="L106" s="66"/>
      <c r="P106" s="85"/>
      <c r="Q106" s="85"/>
      <c r="R106" s="385"/>
      <c r="S106" s="3"/>
      <c r="T106" s="3"/>
      <c r="U106" s="374"/>
      <c r="V106" s="374"/>
      <c r="W106" s="374"/>
      <c r="X106" s="374"/>
      <c r="Y106" s="374"/>
      <c r="Z106" s="374"/>
      <c r="AA106" s="374"/>
      <c r="AB106" s="3"/>
      <c r="AC106" s="10"/>
      <c r="AD106" s="10"/>
      <c r="AE106" s="10"/>
      <c r="AF106" s="63"/>
      <c r="AG106" s="382"/>
      <c r="AH106" s="382"/>
      <c r="AI106" s="386"/>
      <c r="AJ106" s="382"/>
      <c r="AK106" s="386"/>
      <c r="AL106" s="371"/>
      <c r="AM106" s="7"/>
    </row>
    <row r="107" spans="1:39" ht="12.75">
      <c r="A107" s="64"/>
      <c r="B107" s="64"/>
      <c r="C107" s="64"/>
      <c r="D107" s="64"/>
      <c r="E107" s="67"/>
      <c r="F107" s="67"/>
      <c r="G107" s="68"/>
      <c r="H107" s="69"/>
      <c r="I107" s="69"/>
      <c r="J107" s="70"/>
      <c r="K107" s="71"/>
      <c r="L107" s="71"/>
      <c r="P107" s="85"/>
      <c r="Q107" s="85"/>
      <c r="R107" s="385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10"/>
      <c r="AE107" s="10"/>
      <c r="AF107" s="63"/>
      <c r="AG107" s="63"/>
      <c r="AH107" s="2"/>
      <c r="AI107" s="2"/>
      <c r="AJ107" s="2"/>
      <c r="AK107" s="2"/>
      <c r="AL107" s="7"/>
      <c r="AM107" s="7"/>
    </row>
    <row r="108" spans="1:39" ht="12.75">
      <c r="A108" s="64"/>
      <c r="B108" s="86"/>
      <c r="C108" s="86"/>
      <c r="D108" s="86"/>
      <c r="E108" s="54"/>
      <c r="F108" s="54"/>
      <c r="G108" s="87"/>
      <c r="H108" s="54"/>
      <c r="I108" s="54"/>
      <c r="J108" s="88"/>
      <c r="K108" s="89"/>
      <c r="L108" s="89"/>
      <c r="P108" s="85"/>
      <c r="Q108" s="85"/>
      <c r="R108" s="385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10"/>
      <c r="AE108" s="10"/>
      <c r="AF108" s="63"/>
      <c r="AG108" s="63"/>
      <c r="AH108" s="2"/>
      <c r="AI108" s="2"/>
      <c r="AJ108" s="2"/>
      <c r="AK108" s="2"/>
      <c r="AL108" s="7"/>
      <c r="AM108" s="7"/>
    </row>
    <row r="109" spans="2:39" ht="12.75">
      <c r="B109" s="90"/>
      <c r="K109" s="42"/>
      <c r="L109" s="4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10"/>
      <c r="AE109" s="10"/>
      <c r="AF109" s="63"/>
      <c r="AG109" s="63"/>
      <c r="AH109" s="2"/>
      <c r="AI109" s="2"/>
      <c r="AJ109" s="2"/>
      <c r="AK109" s="2"/>
      <c r="AL109" s="7"/>
      <c r="AM109" s="7"/>
    </row>
    <row r="110" spans="2:39" ht="12.75">
      <c r="B110" s="31"/>
      <c r="K110" s="42"/>
      <c r="L110" s="4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10"/>
      <c r="AD110" s="10"/>
      <c r="AE110" s="10"/>
      <c r="AF110" s="63"/>
      <c r="AG110" s="63"/>
      <c r="AH110" s="2"/>
      <c r="AI110" s="2"/>
      <c r="AJ110" s="2"/>
      <c r="AK110" s="2"/>
      <c r="AL110" s="7"/>
      <c r="AM110" s="7"/>
    </row>
    <row r="111" spans="2:37" ht="12.75">
      <c r="B111" s="91"/>
      <c r="K111" s="42"/>
      <c r="L111" s="4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10"/>
      <c r="AE111" s="10"/>
      <c r="AF111" s="10"/>
      <c r="AG111" s="10"/>
      <c r="AH111" s="3"/>
      <c r="AI111" s="3"/>
      <c r="AJ111" s="3"/>
      <c r="AK111" s="3"/>
    </row>
    <row r="112" spans="2:37" ht="12.75">
      <c r="B112" s="36"/>
      <c r="K112" s="42"/>
      <c r="L112" s="4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10"/>
      <c r="AD112" s="10"/>
      <c r="AE112" s="10"/>
      <c r="AF112" s="10"/>
      <c r="AG112" s="10"/>
      <c r="AH112" s="3"/>
      <c r="AI112" s="3"/>
      <c r="AJ112" s="3"/>
      <c r="AK112" s="3"/>
    </row>
    <row r="113" spans="2:33" ht="12.75">
      <c r="B113" s="92"/>
      <c r="K113" s="42"/>
      <c r="L113" s="42"/>
      <c r="AC113" s="30"/>
      <c r="AD113" s="30"/>
      <c r="AE113" s="30"/>
      <c r="AF113" s="30"/>
      <c r="AG113" s="30"/>
    </row>
    <row r="114" spans="11:33" ht="12.75">
      <c r="K114" s="42"/>
      <c r="L114" s="42"/>
      <c r="AC114" s="30"/>
      <c r="AD114" s="30"/>
      <c r="AE114" s="30"/>
      <c r="AF114" s="30"/>
      <c r="AG114" s="30"/>
    </row>
    <row r="115" spans="11:33" ht="12.75">
      <c r="K115" s="42"/>
      <c r="L115" s="42"/>
      <c r="AC115" s="30"/>
      <c r="AD115" s="30"/>
      <c r="AE115" s="30"/>
      <c r="AF115" s="30"/>
      <c r="AG115" s="30"/>
    </row>
    <row r="116" spans="11:33" ht="12.75">
      <c r="K116" s="42"/>
      <c r="L116" s="42"/>
      <c r="AC116" s="30"/>
      <c r="AD116" s="30"/>
      <c r="AE116" s="30"/>
      <c r="AF116" s="30"/>
      <c r="AG116" s="30"/>
    </row>
    <row r="117" spans="11:33" ht="12.75">
      <c r="K117" s="42"/>
      <c r="L117" s="42"/>
      <c r="AC117" s="30"/>
      <c r="AD117" s="30"/>
      <c r="AE117" s="30"/>
      <c r="AF117" s="30"/>
      <c r="AG117" s="30"/>
    </row>
    <row r="118" spans="11:33" ht="12.75">
      <c r="K118" s="42"/>
      <c r="L118" s="42"/>
      <c r="AC118" s="30"/>
      <c r="AD118" s="30"/>
      <c r="AE118" s="30"/>
      <c r="AF118" s="30"/>
      <c r="AG118" s="30"/>
    </row>
    <row r="119" spans="11:33" ht="12.75">
      <c r="K119" s="42"/>
      <c r="L119" s="42"/>
      <c r="AC119" s="30"/>
      <c r="AD119" s="30"/>
      <c r="AE119" s="30"/>
      <c r="AF119" s="30"/>
      <c r="AG119" s="30"/>
    </row>
    <row r="120" spans="11:33" ht="12.75">
      <c r="K120" s="42"/>
      <c r="L120" s="42"/>
      <c r="AC120" s="30"/>
      <c r="AD120" s="30"/>
      <c r="AE120" s="30"/>
      <c r="AF120" s="30"/>
      <c r="AG120" s="30"/>
    </row>
    <row r="121" spans="11:33" ht="12.75">
      <c r="K121" s="42"/>
      <c r="L121" s="42"/>
      <c r="AC121" s="30"/>
      <c r="AD121" s="30"/>
      <c r="AE121" s="30"/>
      <c r="AF121" s="30"/>
      <c r="AG121" s="30"/>
    </row>
    <row r="122" spans="11:33" ht="12.75">
      <c r="K122" s="42"/>
      <c r="L122" s="42"/>
      <c r="AC122" s="30"/>
      <c r="AD122" s="30"/>
      <c r="AE122" s="30"/>
      <c r="AF122" s="30"/>
      <c r="AG122" s="30"/>
    </row>
    <row r="123" spans="11:33" ht="12.75">
      <c r="K123" s="42"/>
      <c r="L123" s="42"/>
      <c r="AC123" s="30"/>
      <c r="AD123" s="30"/>
      <c r="AE123" s="30"/>
      <c r="AF123" s="30"/>
      <c r="AG123" s="30"/>
    </row>
    <row r="124" spans="11:33" ht="12.75">
      <c r="K124" s="42"/>
      <c r="L124" s="42"/>
      <c r="AC124" s="30"/>
      <c r="AD124" s="30"/>
      <c r="AE124" s="30"/>
      <c r="AF124" s="30"/>
      <c r="AG124" s="30"/>
    </row>
    <row r="125" spans="11:33" ht="12.75">
      <c r="K125" s="42"/>
      <c r="L125" s="42"/>
      <c r="AC125" s="30"/>
      <c r="AD125" s="30"/>
      <c r="AE125" s="30"/>
      <c r="AF125" s="30"/>
      <c r="AG125" s="30"/>
    </row>
    <row r="126" spans="11:33" ht="12.75">
      <c r="K126" s="42"/>
      <c r="L126" s="42"/>
      <c r="AC126" s="30"/>
      <c r="AD126" s="30"/>
      <c r="AE126" s="30"/>
      <c r="AF126" s="30"/>
      <c r="AG126" s="30"/>
    </row>
    <row r="127" spans="11:33" ht="12.75">
      <c r="K127" s="42"/>
      <c r="L127" s="42"/>
      <c r="AC127" s="30"/>
      <c r="AD127" s="30"/>
      <c r="AE127" s="30"/>
      <c r="AF127" s="30"/>
      <c r="AG127" s="30"/>
    </row>
    <row r="128" spans="11:33" ht="12.75">
      <c r="K128" s="42"/>
      <c r="L128" s="42"/>
      <c r="AC128" s="30"/>
      <c r="AD128" s="30"/>
      <c r="AE128" s="30"/>
      <c r="AF128" s="30"/>
      <c r="AG128" s="30"/>
    </row>
    <row r="129" spans="11:33" ht="12.75">
      <c r="K129" s="42"/>
      <c r="L129" s="42"/>
      <c r="AC129" s="30"/>
      <c r="AD129" s="30"/>
      <c r="AE129" s="30"/>
      <c r="AF129" s="30"/>
      <c r="AG129" s="30"/>
    </row>
    <row r="130" spans="11:33" ht="12.75">
      <c r="K130" s="42"/>
      <c r="L130" s="42"/>
      <c r="AC130" s="30"/>
      <c r="AD130" s="30"/>
      <c r="AE130" s="30"/>
      <c r="AF130" s="30"/>
      <c r="AG130" s="30"/>
    </row>
    <row r="131" spans="11:33" ht="12.75">
      <c r="K131" s="42"/>
      <c r="L131" s="42"/>
      <c r="AC131" s="30"/>
      <c r="AD131" s="30"/>
      <c r="AE131" s="30"/>
      <c r="AF131" s="30"/>
      <c r="AG131" s="30"/>
    </row>
    <row r="132" spans="11:33" ht="12.75">
      <c r="K132" s="42"/>
      <c r="L132" s="42"/>
      <c r="AC132" s="30"/>
      <c r="AD132" s="30"/>
      <c r="AE132" s="30"/>
      <c r="AF132" s="30"/>
      <c r="AG132" s="30"/>
    </row>
    <row r="133" spans="11:33" ht="12.75">
      <c r="K133" s="42"/>
      <c r="L133" s="42"/>
      <c r="AC133" s="30"/>
      <c r="AD133" s="30"/>
      <c r="AE133" s="30"/>
      <c r="AF133" s="30"/>
      <c r="AG133" s="30"/>
    </row>
    <row r="134" spans="11:33" ht="12.75">
      <c r="K134" s="42"/>
      <c r="L134" s="42"/>
      <c r="AC134" s="30"/>
      <c r="AD134" s="30"/>
      <c r="AE134" s="30"/>
      <c r="AF134" s="30"/>
      <c r="AG134" s="30"/>
    </row>
    <row r="135" spans="11:33" ht="12.75">
      <c r="K135" s="42"/>
      <c r="L135" s="42"/>
      <c r="AC135" s="30"/>
      <c r="AD135" s="30"/>
      <c r="AE135" s="30"/>
      <c r="AF135" s="30"/>
      <c r="AG135" s="30"/>
    </row>
    <row r="136" spans="11:33" ht="12.75">
      <c r="K136" s="42"/>
      <c r="L136" s="42"/>
      <c r="AC136" s="30"/>
      <c r="AD136" s="30"/>
      <c r="AE136" s="30"/>
      <c r="AF136" s="30"/>
      <c r="AG136" s="30"/>
    </row>
    <row r="137" spans="11:33" ht="12.75">
      <c r="K137" s="42"/>
      <c r="L137" s="42"/>
      <c r="AC137" s="30"/>
      <c r="AD137" s="30"/>
      <c r="AE137" s="30"/>
      <c r="AF137" s="30"/>
      <c r="AG137" s="30"/>
    </row>
    <row r="138" spans="11:33" ht="12.75">
      <c r="K138" s="42"/>
      <c r="L138" s="42"/>
      <c r="AC138" s="30"/>
      <c r="AD138" s="30"/>
      <c r="AE138" s="30"/>
      <c r="AF138" s="30"/>
      <c r="AG138" s="30"/>
    </row>
    <row r="139" spans="11:33" ht="12.75">
      <c r="K139" s="42"/>
      <c r="L139" s="42"/>
      <c r="AC139" s="30"/>
      <c r="AD139" s="30"/>
      <c r="AE139" s="30"/>
      <c r="AF139" s="30"/>
      <c r="AG139" s="30"/>
    </row>
    <row r="140" spans="11:33" ht="12.75">
      <c r="K140" s="42"/>
      <c r="L140" s="42"/>
      <c r="AC140" s="30"/>
      <c r="AD140" s="30"/>
      <c r="AE140" s="30"/>
      <c r="AF140" s="30"/>
      <c r="AG140" s="30"/>
    </row>
    <row r="141" spans="11:33" ht="12.75">
      <c r="K141" s="42"/>
      <c r="L141" s="42"/>
      <c r="AC141" s="30"/>
      <c r="AD141" s="30"/>
      <c r="AE141" s="30"/>
      <c r="AF141" s="30"/>
      <c r="AG141" s="30"/>
    </row>
    <row r="142" spans="11:33" ht="12.75">
      <c r="K142" s="42"/>
      <c r="L142" s="42"/>
      <c r="AC142" s="30"/>
      <c r="AD142" s="30"/>
      <c r="AE142" s="30"/>
      <c r="AF142" s="30"/>
      <c r="AG142" s="30"/>
    </row>
    <row r="143" spans="11:33" ht="12.75">
      <c r="K143" s="42"/>
      <c r="L143" s="42"/>
      <c r="AC143" s="30"/>
      <c r="AD143" s="30"/>
      <c r="AE143" s="30"/>
      <c r="AF143" s="30"/>
      <c r="AG143" s="30"/>
    </row>
    <row r="144" spans="11:33" ht="12.75">
      <c r="K144" s="42"/>
      <c r="L144" s="42"/>
      <c r="AC144" s="30"/>
      <c r="AD144" s="30"/>
      <c r="AE144" s="30"/>
      <c r="AF144" s="30"/>
      <c r="AG144" s="30"/>
    </row>
    <row r="145" spans="11:33" ht="12.75">
      <c r="K145" s="42"/>
      <c r="L145" s="42"/>
      <c r="AC145" s="30"/>
      <c r="AD145" s="30"/>
      <c r="AE145" s="30"/>
      <c r="AF145" s="30"/>
      <c r="AG145" s="30"/>
    </row>
    <row r="146" spans="11:33" ht="12.75">
      <c r="K146" s="42"/>
      <c r="L146" s="42"/>
      <c r="AC146" s="30"/>
      <c r="AD146" s="30"/>
      <c r="AE146" s="30"/>
      <c r="AF146" s="30"/>
      <c r="AG146" s="30"/>
    </row>
    <row r="147" spans="11:33" ht="12.75">
      <c r="K147" s="42"/>
      <c r="L147" s="42"/>
      <c r="AC147" s="30"/>
      <c r="AD147" s="30"/>
      <c r="AE147" s="30"/>
      <c r="AF147" s="30"/>
      <c r="AG147" s="30"/>
    </row>
    <row r="148" spans="11:33" ht="12.75">
      <c r="K148" s="42"/>
      <c r="L148" s="42"/>
      <c r="AC148" s="30"/>
      <c r="AD148" s="30"/>
      <c r="AE148" s="30"/>
      <c r="AF148" s="30"/>
      <c r="AG148" s="30"/>
    </row>
    <row r="149" spans="11:33" ht="12.75">
      <c r="K149" s="42"/>
      <c r="L149" s="42"/>
      <c r="AC149" s="30"/>
      <c r="AD149" s="30"/>
      <c r="AE149" s="30"/>
      <c r="AF149" s="30"/>
      <c r="AG149" s="30"/>
    </row>
    <row r="150" spans="11:33" ht="12.75">
      <c r="K150" s="42"/>
      <c r="L150" s="42"/>
      <c r="AC150" s="30"/>
      <c r="AD150" s="30"/>
      <c r="AE150" s="30"/>
      <c r="AF150" s="30"/>
      <c r="AG150" s="30"/>
    </row>
    <row r="151" spans="11:33" ht="12.75">
      <c r="K151" s="42"/>
      <c r="L151" s="42"/>
      <c r="AC151" s="30"/>
      <c r="AD151" s="30"/>
      <c r="AE151" s="30"/>
      <c r="AF151" s="30"/>
      <c r="AG151" s="30"/>
    </row>
    <row r="152" spans="11:33" ht="12.75">
      <c r="K152" s="42"/>
      <c r="L152" s="42"/>
      <c r="AC152" s="30"/>
      <c r="AD152" s="30"/>
      <c r="AE152" s="30"/>
      <c r="AF152" s="30"/>
      <c r="AG152" s="30"/>
    </row>
    <row r="153" spans="11:33" ht="12.75">
      <c r="K153" s="42"/>
      <c r="L153" s="42"/>
      <c r="AC153" s="30"/>
      <c r="AD153" s="30"/>
      <c r="AE153" s="30"/>
      <c r="AF153" s="30"/>
      <c r="AG153" s="30"/>
    </row>
    <row r="154" spans="11:33" ht="12.75">
      <c r="K154" s="42"/>
      <c r="L154" s="42"/>
      <c r="AC154" s="30"/>
      <c r="AD154" s="30"/>
      <c r="AE154" s="30"/>
      <c r="AF154" s="30"/>
      <c r="AG154" s="30"/>
    </row>
    <row r="155" spans="11:33" ht="12.75">
      <c r="K155" s="42"/>
      <c r="L155" s="42"/>
      <c r="AC155" s="30"/>
      <c r="AD155" s="30"/>
      <c r="AE155" s="30"/>
      <c r="AF155" s="30"/>
      <c r="AG155" s="30"/>
    </row>
    <row r="156" spans="11:33" ht="12.75">
      <c r="K156" s="42"/>
      <c r="L156" s="42"/>
      <c r="AC156" s="30"/>
      <c r="AD156" s="30"/>
      <c r="AE156" s="30"/>
      <c r="AF156" s="30"/>
      <c r="AG156" s="30"/>
    </row>
    <row r="157" spans="11:33" ht="12.75">
      <c r="K157" s="42"/>
      <c r="L157" s="42"/>
      <c r="AC157" s="30"/>
      <c r="AD157" s="30"/>
      <c r="AE157" s="30"/>
      <c r="AF157" s="30"/>
      <c r="AG157" s="30"/>
    </row>
    <row r="158" spans="11:33" ht="12.75">
      <c r="K158" s="42"/>
      <c r="L158" s="42"/>
      <c r="AC158" s="30"/>
      <c r="AD158" s="30"/>
      <c r="AE158" s="30"/>
      <c r="AF158" s="30"/>
      <c r="AG158" s="30"/>
    </row>
    <row r="159" spans="11:33" ht="12.75">
      <c r="K159" s="42"/>
      <c r="L159" s="42"/>
      <c r="AC159" s="30"/>
      <c r="AD159" s="30"/>
      <c r="AE159" s="30"/>
      <c r="AF159" s="30"/>
      <c r="AG159" s="30"/>
    </row>
    <row r="160" spans="11:33" ht="12.75">
      <c r="K160" s="42"/>
      <c r="L160" s="42"/>
      <c r="AC160" s="30"/>
      <c r="AD160" s="30"/>
      <c r="AE160" s="30"/>
      <c r="AF160" s="30"/>
      <c r="AG160" s="30"/>
    </row>
    <row r="161" spans="11:33" ht="12.75">
      <c r="K161" s="42"/>
      <c r="L161" s="42"/>
      <c r="AC161" s="30"/>
      <c r="AD161" s="30"/>
      <c r="AE161" s="30"/>
      <c r="AF161" s="30"/>
      <c r="AG161" s="30"/>
    </row>
    <row r="162" spans="11:33" ht="12.75">
      <c r="K162" s="42"/>
      <c r="L162" s="42"/>
      <c r="AC162" s="30"/>
      <c r="AD162" s="30"/>
      <c r="AE162" s="30"/>
      <c r="AF162" s="30"/>
      <c r="AG162" s="30"/>
    </row>
    <row r="163" spans="11:33" ht="12.75">
      <c r="K163" s="42"/>
      <c r="L163" s="42"/>
      <c r="AC163" s="30"/>
      <c r="AD163" s="30"/>
      <c r="AE163" s="30"/>
      <c r="AF163" s="30"/>
      <c r="AG163" s="30"/>
    </row>
    <row r="164" spans="11:33" ht="12.75">
      <c r="K164" s="42"/>
      <c r="L164" s="42"/>
      <c r="AC164" s="30"/>
      <c r="AD164" s="30"/>
      <c r="AE164" s="30"/>
      <c r="AF164" s="30"/>
      <c r="AG164" s="30"/>
    </row>
    <row r="165" spans="11:33" ht="12.75">
      <c r="K165" s="42"/>
      <c r="L165" s="42"/>
      <c r="AC165" s="30"/>
      <c r="AD165" s="30"/>
      <c r="AE165" s="30"/>
      <c r="AF165" s="30"/>
      <c r="AG165" s="30"/>
    </row>
    <row r="166" spans="11:33" ht="12.75">
      <c r="K166" s="42"/>
      <c r="L166" s="42"/>
      <c r="AC166" s="30"/>
      <c r="AD166" s="30"/>
      <c r="AE166" s="30"/>
      <c r="AF166" s="30"/>
      <c r="AG166" s="30"/>
    </row>
    <row r="167" spans="11:33" ht="12.75">
      <c r="K167" s="42"/>
      <c r="L167" s="42"/>
      <c r="AC167" s="30"/>
      <c r="AD167" s="30"/>
      <c r="AE167" s="30"/>
      <c r="AF167" s="30"/>
      <c r="AG167" s="30"/>
    </row>
    <row r="168" spans="11:33" ht="12.75">
      <c r="K168" s="42"/>
      <c r="L168" s="42"/>
      <c r="AC168" s="30"/>
      <c r="AD168" s="30"/>
      <c r="AE168" s="30"/>
      <c r="AF168" s="30"/>
      <c r="AG168" s="30"/>
    </row>
    <row r="169" spans="11:33" ht="12.75">
      <c r="K169" s="42"/>
      <c r="L169" s="42"/>
      <c r="AC169" s="30"/>
      <c r="AD169" s="30"/>
      <c r="AE169" s="30"/>
      <c r="AF169" s="30"/>
      <c r="AG169" s="30"/>
    </row>
    <row r="170" spans="11:33" ht="12.75">
      <c r="K170" s="42"/>
      <c r="L170" s="42"/>
      <c r="AC170" s="30"/>
      <c r="AD170" s="30"/>
      <c r="AE170" s="30"/>
      <c r="AF170" s="30"/>
      <c r="AG170" s="30"/>
    </row>
    <row r="171" spans="11:33" ht="12.75">
      <c r="K171" s="42"/>
      <c r="L171" s="42"/>
      <c r="AC171" s="30"/>
      <c r="AD171" s="30"/>
      <c r="AE171" s="30"/>
      <c r="AF171" s="30"/>
      <c r="AG171" s="30"/>
    </row>
    <row r="172" spans="11:33" ht="12.75">
      <c r="K172" s="42"/>
      <c r="L172" s="42"/>
      <c r="AC172" s="30"/>
      <c r="AD172" s="30"/>
      <c r="AE172" s="30"/>
      <c r="AF172" s="30"/>
      <c r="AG172" s="30"/>
    </row>
    <row r="173" spans="11:33" ht="12.75">
      <c r="K173" s="42"/>
      <c r="L173" s="42"/>
      <c r="AC173" s="30"/>
      <c r="AD173" s="30"/>
      <c r="AE173" s="30"/>
      <c r="AF173" s="30"/>
      <c r="AG173" s="30"/>
    </row>
    <row r="174" spans="11:33" ht="12.75">
      <c r="K174" s="42"/>
      <c r="L174" s="42"/>
      <c r="AC174" s="30"/>
      <c r="AD174" s="30"/>
      <c r="AE174" s="30"/>
      <c r="AF174" s="30"/>
      <c r="AG174" s="30"/>
    </row>
    <row r="175" spans="11:33" ht="12.75">
      <c r="K175" s="42"/>
      <c r="L175" s="42"/>
      <c r="AC175" s="30"/>
      <c r="AD175" s="30"/>
      <c r="AE175" s="30"/>
      <c r="AF175" s="30"/>
      <c r="AG175" s="30"/>
    </row>
    <row r="176" spans="11:33" ht="12.75">
      <c r="K176" s="42"/>
      <c r="L176" s="42"/>
      <c r="AC176" s="30"/>
      <c r="AD176" s="30"/>
      <c r="AE176" s="30"/>
      <c r="AF176" s="30"/>
      <c r="AG176" s="30"/>
    </row>
    <row r="177" spans="11:33" ht="12.75">
      <c r="K177" s="42"/>
      <c r="L177" s="42"/>
      <c r="AC177" s="30"/>
      <c r="AD177" s="30"/>
      <c r="AE177" s="30"/>
      <c r="AF177" s="30"/>
      <c r="AG177" s="30"/>
    </row>
    <row r="178" spans="11:33" ht="12.75">
      <c r="K178" s="42"/>
      <c r="L178" s="42"/>
      <c r="AC178" s="30"/>
      <c r="AD178" s="30"/>
      <c r="AE178" s="30"/>
      <c r="AF178" s="30"/>
      <c r="AG178" s="30"/>
    </row>
    <row r="179" spans="11:33" ht="12.75">
      <c r="K179" s="42"/>
      <c r="L179" s="42"/>
      <c r="AC179" s="30"/>
      <c r="AD179" s="30"/>
      <c r="AE179" s="30"/>
      <c r="AF179" s="30"/>
      <c r="AG179" s="30"/>
    </row>
    <row r="180" spans="11:33" ht="12.75">
      <c r="K180" s="42"/>
      <c r="L180" s="42"/>
      <c r="AC180" s="30"/>
      <c r="AD180" s="30"/>
      <c r="AE180" s="30"/>
      <c r="AF180" s="30"/>
      <c r="AG180" s="30"/>
    </row>
    <row r="181" spans="11:33" ht="12.75">
      <c r="K181" s="42"/>
      <c r="L181" s="42"/>
      <c r="AC181" s="30"/>
      <c r="AD181" s="30"/>
      <c r="AE181" s="30"/>
      <c r="AF181" s="30"/>
      <c r="AG181" s="30"/>
    </row>
    <row r="182" spans="11:33" ht="12.75">
      <c r="K182" s="42"/>
      <c r="L182" s="42"/>
      <c r="AC182" s="30"/>
      <c r="AD182" s="30"/>
      <c r="AE182" s="30"/>
      <c r="AF182" s="30"/>
      <c r="AG182" s="30"/>
    </row>
    <row r="183" spans="11:33" ht="12.75">
      <c r="K183" s="42"/>
      <c r="L183" s="42"/>
      <c r="AC183" s="30"/>
      <c r="AD183" s="30"/>
      <c r="AE183" s="30"/>
      <c r="AF183" s="30"/>
      <c r="AG183" s="30"/>
    </row>
    <row r="184" spans="11:33" ht="12.75">
      <c r="K184" s="42"/>
      <c r="L184" s="42"/>
      <c r="AC184" s="30"/>
      <c r="AD184" s="30"/>
      <c r="AE184" s="30"/>
      <c r="AF184" s="30"/>
      <c r="AG184" s="30"/>
    </row>
    <row r="185" spans="11:33" ht="12.75">
      <c r="K185" s="42"/>
      <c r="L185" s="42"/>
      <c r="AC185" s="30"/>
      <c r="AD185" s="30"/>
      <c r="AE185" s="30"/>
      <c r="AF185" s="30"/>
      <c r="AG185" s="30"/>
    </row>
    <row r="186" spans="11:33" ht="12.75">
      <c r="K186" s="42"/>
      <c r="L186" s="42"/>
      <c r="AC186" s="30"/>
      <c r="AD186" s="30"/>
      <c r="AE186" s="30"/>
      <c r="AF186" s="30"/>
      <c r="AG186" s="30"/>
    </row>
    <row r="187" spans="11:33" ht="12.75">
      <c r="K187" s="42"/>
      <c r="L187" s="42"/>
      <c r="AC187" s="30"/>
      <c r="AD187" s="30"/>
      <c r="AE187" s="30"/>
      <c r="AF187" s="30"/>
      <c r="AG187" s="30"/>
    </row>
    <row r="188" spans="11:33" ht="12.75">
      <c r="K188" s="42"/>
      <c r="L188" s="42"/>
      <c r="AC188" s="30"/>
      <c r="AD188" s="30"/>
      <c r="AE188" s="30"/>
      <c r="AF188" s="30"/>
      <c r="AG188" s="30"/>
    </row>
    <row r="189" spans="11:33" ht="12.75">
      <c r="K189" s="42"/>
      <c r="L189" s="42"/>
      <c r="AC189" s="30"/>
      <c r="AD189" s="30"/>
      <c r="AE189" s="30"/>
      <c r="AF189" s="30"/>
      <c r="AG189" s="30"/>
    </row>
    <row r="190" spans="11:33" ht="12.75">
      <c r="K190" s="42"/>
      <c r="L190" s="42"/>
      <c r="AC190" s="30"/>
      <c r="AD190" s="30"/>
      <c r="AE190" s="30"/>
      <c r="AF190" s="30"/>
      <c r="AG190" s="30"/>
    </row>
    <row r="191" spans="11:33" ht="12.75">
      <c r="K191" s="42"/>
      <c r="L191" s="42"/>
      <c r="AC191" s="30"/>
      <c r="AD191" s="30"/>
      <c r="AE191" s="30"/>
      <c r="AF191" s="30"/>
      <c r="AG191" s="30"/>
    </row>
    <row r="192" spans="11:33" ht="12.75">
      <c r="K192" s="42"/>
      <c r="L192" s="42"/>
      <c r="AC192" s="30"/>
      <c r="AD192" s="30"/>
      <c r="AE192" s="30"/>
      <c r="AF192" s="30"/>
      <c r="AG192" s="30"/>
    </row>
    <row r="193" spans="11:33" ht="12.75">
      <c r="K193" s="42"/>
      <c r="L193" s="42"/>
      <c r="AC193" s="30"/>
      <c r="AD193" s="30"/>
      <c r="AE193" s="30"/>
      <c r="AF193" s="30"/>
      <c r="AG193" s="30"/>
    </row>
    <row r="194" spans="11:33" ht="12.75">
      <c r="K194" s="42"/>
      <c r="L194" s="42"/>
      <c r="AC194" s="30"/>
      <c r="AD194" s="30"/>
      <c r="AE194" s="30"/>
      <c r="AF194" s="30"/>
      <c r="AG194" s="30"/>
    </row>
    <row r="195" spans="11:33" ht="12.75">
      <c r="K195" s="42"/>
      <c r="L195" s="42"/>
      <c r="AC195" s="30"/>
      <c r="AD195" s="30"/>
      <c r="AE195" s="30"/>
      <c r="AF195" s="30"/>
      <c r="AG195" s="30"/>
    </row>
    <row r="196" spans="11:33" ht="12.75">
      <c r="K196" s="42"/>
      <c r="L196" s="42"/>
      <c r="AC196" s="30"/>
      <c r="AD196" s="30"/>
      <c r="AE196" s="30"/>
      <c r="AF196" s="30"/>
      <c r="AG196" s="30"/>
    </row>
    <row r="197" spans="11:33" ht="12.75">
      <c r="K197" s="42"/>
      <c r="L197" s="42"/>
      <c r="AC197" s="30"/>
      <c r="AD197" s="30"/>
      <c r="AE197" s="30"/>
      <c r="AF197" s="30"/>
      <c r="AG197" s="30"/>
    </row>
    <row r="198" spans="11:33" ht="12.75">
      <c r="K198" s="42"/>
      <c r="L198" s="42"/>
      <c r="AC198" s="30"/>
      <c r="AD198" s="30"/>
      <c r="AE198" s="30"/>
      <c r="AF198" s="30"/>
      <c r="AG198" s="30"/>
    </row>
    <row r="199" spans="11:33" ht="12.75">
      <c r="K199" s="42"/>
      <c r="L199" s="42"/>
      <c r="AC199" s="30"/>
      <c r="AD199" s="30"/>
      <c r="AE199" s="30"/>
      <c r="AF199" s="30"/>
      <c r="AG199" s="30"/>
    </row>
    <row r="200" spans="11:33" ht="12.75">
      <c r="K200" s="42"/>
      <c r="L200" s="42"/>
      <c r="AC200" s="30"/>
      <c r="AD200" s="30"/>
      <c r="AE200" s="30"/>
      <c r="AF200" s="30"/>
      <c r="AG200" s="30"/>
    </row>
    <row r="201" spans="11:33" ht="12.75">
      <c r="K201" s="42"/>
      <c r="L201" s="42"/>
      <c r="AC201" s="30"/>
      <c r="AD201" s="30"/>
      <c r="AE201" s="30"/>
      <c r="AF201" s="30"/>
      <c r="AG201" s="30"/>
    </row>
    <row r="202" spans="11:33" ht="12.75">
      <c r="K202" s="42"/>
      <c r="L202" s="42"/>
      <c r="AC202" s="30"/>
      <c r="AD202" s="30"/>
      <c r="AE202" s="30"/>
      <c r="AF202" s="30"/>
      <c r="AG202" s="30"/>
    </row>
    <row r="203" spans="11:33" ht="12.75">
      <c r="K203" s="42"/>
      <c r="L203" s="42"/>
      <c r="AC203" s="30"/>
      <c r="AD203" s="30"/>
      <c r="AE203" s="30"/>
      <c r="AF203" s="30"/>
      <c r="AG203" s="30"/>
    </row>
    <row r="204" spans="11:33" ht="12.75">
      <c r="K204" s="42"/>
      <c r="L204" s="42"/>
      <c r="AC204" s="30"/>
      <c r="AD204" s="30"/>
      <c r="AE204" s="30"/>
      <c r="AF204" s="30"/>
      <c r="AG204" s="30"/>
    </row>
    <row r="205" spans="11:33" ht="12.75">
      <c r="K205" s="42"/>
      <c r="L205" s="42"/>
      <c r="AC205" s="30"/>
      <c r="AD205" s="30"/>
      <c r="AE205" s="30"/>
      <c r="AF205" s="30"/>
      <c r="AG205" s="30"/>
    </row>
    <row r="206" spans="11:33" ht="12.75">
      <c r="K206" s="42"/>
      <c r="L206" s="42"/>
      <c r="AC206" s="30"/>
      <c r="AD206" s="30"/>
      <c r="AE206" s="30"/>
      <c r="AF206" s="30"/>
      <c r="AG206" s="30"/>
    </row>
    <row r="207" spans="11:33" ht="12.75">
      <c r="K207" s="42"/>
      <c r="L207" s="42"/>
      <c r="AC207" s="30"/>
      <c r="AD207" s="30"/>
      <c r="AE207" s="30"/>
      <c r="AF207" s="30"/>
      <c r="AG207" s="30"/>
    </row>
    <row r="208" spans="11:33" ht="12.75">
      <c r="K208" s="42"/>
      <c r="L208" s="42"/>
      <c r="AC208" s="30"/>
      <c r="AD208" s="30"/>
      <c r="AE208" s="30"/>
      <c r="AF208" s="30"/>
      <c r="AG208" s="30"/>
    </row>
    <row r="209" spans="11:33" ht="12.75">
      <c r="K209" s="42"/>
      <c r="L209" s="42"/>
      <c r="AC209" s="30"/>
      <c r="AD209" s="30"/>
      <c r="AE209" s="30"/>
      <c r="AF209" s="30"/>
      <c r="AG209" s="30"/>
    </row>
    <row r="210" spans="11:33" ht="12.75">
      <c r="K210" s="42"/>
      <c r="L210" s="42"/>
      <c r="AC210" s="30"/>
      <c r="AD210" s="30"/>
      <c r="AE210" s="30"/>
      <c r="AF210" s="30"/>
      <c r="AG210" s="30"/>
    </row>
    <row r="211" spans="11:33" ht="12.75">
      <c r="K211" s="42"/>
      <c r="L211" s="42"/>
      <c r="AC211" s="30"/>
      <c r="AD211" s="30"/>
      <c r="AE211" s="30"/>
      <c r="AF211" s="30"/>
      <c r="AG211" s="30"/>
    </row>
    <row r="212" spans="11:33" ht="12.75">
      <c r="K212" s="42"/>
      <c r="L212" s="42"/>
      <c r="AC212" s="30"/>
      <c r="AD212" s="30"/>
      <c r="AE212" s="30"/>
      <c r="AF212" s="30"/>
      <c r="AG212" s="30"/>
    </row>
    <row r="213" spans="11:33" ht="12.75">
      <c r="K213" s="42"/>
      <c r="L213" s="42"/>
      <c r="AC213" s="30"/>
      <c r="AD213" s="30"/>
      <c r="AE213" s="30"/>
      <c r="AF213" s="30"/>
      <c r="AG213" s="30"/>
    </row>
    <row r="214" spans="11:33" ht="12.75">
      <c r="K214" s="42"/>
      <c r="L214" s="42"/>
      <c r="AC214" s="30"/>
      <c r="AD214" s="30"/>
      <c r="AE214" s="30"/>
      <c r="AF214" s="30"/>
      <c r="AG214" s="30"/>
    </row>
    <row r="215" spans="11:33" ht="12.75">
      <c r="K215" s="42"/>
      <c r="L215" s="42"/>
      <c r="AC215" s="30"/>
      <c r="AD215" s="30"/>
      <c r="AE215" s="30"/>
      <c r="AF215" s="30"/>
      <c r="AG215" s="30"/>
    </row>
    <row r="216" spans="11:33" ht="12.75">
      <c r="K216" s="42"/>
      <c r="L216" s="42"/>
      <c r="AC216" s="30"/>
      <c r="AD216" s="30"/>
      <c r="AE216" s="30"/>
      <c r="AF216" s="30"/>
      <c r="AG216" s="30"/>
    </row>
    <row r="217" spans="11:33" ht="12.75">
      <c r="K217" s="42"/>
      <c r="L217" s="42"/>
      <c r="AC217" s="30"/>
      <c r="AD217" s="30"/>
      <c r="AE217" s="30"/>
      <c r="AF217" s="30"/>
      <c r="AG217" s="30"/>
    </row>
    <row r="218" spans="11:33" ht="12.75">
      <c r="K218" s="42"/>
      <c r="L218" s="42"/>
      <c r="AC218" s="30"/>
      <c r="AD218" s="30"/>
      <c r="AE218" s="30"/>
      <c r="AF218" s="30"/>
      <c r="AG218" s="30"/>
    </row>
    <row r="219" spans="11:33" ht="12.75">
      <c r="K219" s="42"/>
      <c r="L219" s="42"/>
      <c r="AC219" s="30"/>
      <c r="AD219" s="30"/>
      <c r="AE219" s="30"/>
      <c r="AF219" s="30"/>
      <c r="AG219" s="30"/>
    </row>
    <row r="220" spans="11:33" ht="12.75">
      <c r="K220" s="42"/>
      <c r="L220" s="42"/>
      <c r="AC220" s="30"/>
      <c r="AD220" s="30"/>
      <c r="AE220" s="30"/>
      <c r="AF220" s="30"/>
      <c r="AG220" s="30"/>
    </row>
    <row r="221" spans="11:33" ht="12.75">
      <c r="K221" s="42"/>
      <c r="L221" s="42"/>
      <c r="AC221" s="30"/>
      <c r="AD221" s="30"/>
      <c r="AE221" s="30"/>
      <c r="AF221" s="30"/>
      <c r="AG221" s="30"/>
    </row>
    <row r="222" spans="11:33" ht="12.75">
      <c r="K222" s="42"/>
      <c r="L222" s="42"/>
      <c r="AC222" s="30"/>
      <c r="AD222" s="30"/>
      <c r="AE222" s="30"/>
      <c r="AF222" s="30"/>
      <c r="AG222" s="30"/>
    </row>
    <row r="223" spans="11:33" ht="12.75">
      <c r="K223" s="42"/>
      <c r="L223" s="42"/>
      <c r="AC223" s="30"/>
      <c r="AD223" s="30"/>
      <c r="AE223" s="30"/>
      <c r="AF223" s="30"/>
      <c r="AG223" s="30"/>
    </row>
    <row r="224" spans="11:33" ht="12.75">
      <c r="K224" s="42"/>
      <c r="L224" s="42"/>
      <c r="AC224" s="30"/>
      <c r="AD224" s="30"/>
      <c r="AE224" s="30"/>
      <c r="AF224" s="30"/>
      <c r="AG224" s="30"/>
    </row>
    <row r="225" spans="11:33" ht="12.75">
      <c r="K225" s="42"/>
      <c r="L225" s="42"/>
      <c r="AC225" s="30"/>
      <c r="AD225" s="30"/>
      <c r="AE225" s="30"/>
      <c r="AF225" s="30"/>
      <c r="AG225" s="30"/>
    </row>
    <row r="226" spans="11:33" ht="12.75">
      <c r="K226" s="42"/>
      <c r="L226" s="42"/>
      <c r="AC226" s="30"/>
      <c r="AD226" s="30"/>
      <c r="AE226" s="30"/>
      <c r="AF226" s="30"/>
      <c r="AG226" s="30"/>
    </row>
    <row r="227" spans="11:33" ht="12.75">
      <c r="K227" s="42"/>
      <c r="L227" s="42"/>
      <c r="AC227" s="30"/>
      <c r="AD227" s="30"/>
      <c r="AE227" s="30"/>
      <c r="AF227" s="30"/>
      <c r="AG227" s="30"/>
    </row>
    <row r="228" spans="11:33" ht="12.75">
      <c r="K228" s="42"/>
      <c r="L228" s="42"/>
      <c r="AC228" s="30"/>
      <c r="AD228" s="30"/>
      <c r="AE228" s="30"/>
      <c r="AF228" s="30"/>
      <c r="AG228" s="30"/>
    </row>
    <row r="229" spans="11:33" ht="12.75">
      <c r="K229" s="42"/>
      <c r="L229" s="42"/>
      <c r="AC229" s="30"/>
      <c r="AD229" s="30"/>
      <c r="AE229" s="30"/>
      <c r="AF229" s="30"/>
      <c r="AG229" s="30"/>
    </row>
    <row r="230" spans="11:33" ht="12.75">
      <c r="K230" s="42"/>
      <c r="L230" s="42"/>
      <c r="AC230" s="30"/>
      <c r="AD230" s="30"/>
      <c r="AE230" s="30"/>
      <c r="AF230" s="30"/>
      <c r="AG230" s="30"/>
    </row>
    <row r="231" spans="11:33" ht="12.75">
      <c r="K231" s="42"/>
      <c r="L231" s="42"/>
      <c r="AC231" s="30"/>
      <c r="AD231" s="30"/>
      <c r="AE231" s="30"/>
      <c r="AF231" s="30"/>
      <c r="AG231" s="30"/>
    </row>
    <row r="232" spans="11:33" ht="12.75">
      <c r="K232" s="42"/>
      <c r="L232" s="42"/>
      <c r="AC232" s="30"/>
      <c r="AD232" s="30"/>
      <c r="AE232" s="30"/>
      <c r="AF232" s="30"/>
      <c r="AG232" s="30"/>
    </row>
    <row r="233" spans="11:33" ht="12.75">
      <c r="K233" s="42"/>
      <c r="L233" s="42"/>
      <c r="AC233" s="30"/>
      <c r="AD233" s="30"/>
      <c r="AE233" s="30"/>
      <c r="AF233" s="30"/>
      <c r="AG233" s="30"/>
    </row>
    <row r="234" spans="11:33" ht="12.75">
      <c r="K234" s="42"/>
      <c r="L234" s="42"/>
      <c r="AC234" s="30"/>
      <c r="AD234" s="30"/>
      <c r="AE234" s="30"/>
      <c r="AF234" s="30"/>
      <c r="AG234" s="30"/>
    </row>
    <row r="235" spans="11:33" ht="12.75">
      <c r="K235" s="42"/>
      <c r="L235" s="42"/>
      <c r="AC235" s="30"/>
      <c r="AD235" s="30"/>
      <c r="AE235" s="30"/>
      <c r="AF235" s="30"/>
      <c r="AG235" s="30"/>
    </row>
    <row r="236" spans="11:33" ht="12.75">
      <c r="K236" s="42"/>
      <c r="L236" s="42"/>
      <c r="AC236" s="30"/>
      <c r="AD236" s="30"/>
      <c r="AE236" s="30"/>
      <c r="AF236" s="30"/>
      <c r="AG236" s="30"/>
    </row>
    <row r="237" spans="11:33" ht="12.75">
      <c r="K237" s="42"/>
      <c r="L237" s="42"/>
      <c r="AC237" s="30"/>
      <c r="AD237" s="30"/>
      <c r="AE237" s="30"/>
      <c r="AF237" s="30"/>
      <c r="AG237" s="30"/>
    </row>
    <row r="238" spans="11:33" ht="12.75">
      <c r="K238" s="42"/>
      <c r="L238" s="42"/>
      <c r="AC238" s="30"/>
      <c r="AD238" s="30"/>
      <c r="AE238" s="30"/>
      <c r="AF238" s="30"/>
      <c r="AG238" s="30"/>
    </row>
    <row r="239" spans="11:33" ht="12.75">
      <c r="K239" s="42"/>
      <c r="L239" s="42"/>
      <c r="AC239" s="30"/>
      <c r="AD239" s="30"/>
      <c r="AE239" s="30"/>
      <c r="AF239" s="30"/>
      <c r="AG239" s="30"/>
    </row>
    <row r="240" spans="11:33" ht="12.75">
      <c r="K240" s="42"/>
      <c r="L240" s="42"/>
      <c r="AC240" s="30"/>
      <c r="AD240" s="30"/>
      <c r="AE240" s="30"/>
      <c r="AF240" s="30"/>
      <c r="AG240" s="30"/>
    </row>
    <row r="241" spans="11:33" ht="12.75">
      <c r="K241" s="42"/>
      <c r="L241" s="42"/>
      <c r="AC241" s="30"/>
      <c r="AD241" s="30"/>
      <c r="AE241" s="30"/>
      <c r="AF241" s="30"/>
      <c r="AG241" s="30"/>
    </row>
    <row r="242" spans="11:33" ht="12.75">
      <c r="K242" s="42"/>
      <c r="L242" s="42"/>
      <c r="AC242" s="30"/>
      <c r="AD242" s="30"/>
      <c r="AE242" s="30"/>
      <c r="AF242" s="30"/>
      <c r="AG242" s="30"/>
    </row>
    <row r="243" spans="11:33" ht="12.75">
      <c r="K243" s="42"/>
      <c r="L243" s="42"/>
      <c r="AC243" s="30"/>
      <c r="AD243" s="30"/>
      <c r="AE243" s="30"/>
      <c r="AF243" s="30"/>
      <c r="AG243" s="30"/>
    </row>
    <row r="244" spans="11:33" ht="12.75">
      <c r="K244" s="42"/>
      <c r="L244" s="42"/>
      <c r="AC244" s="30"/>
      <c r="AD244" s="30"/>
      <c r="AE244" s="30"/>
      <c r="AF244" s="30"/>
      <c r="AG244" s="30"/>
    </row>
    <row r="245" spans="11:33" ht="12.75">
      <c r="K245" s="42"/>
      <c r="L245" s="42"/>
      <c r="AC245" s="30"/>
      <c r="AD245" s="30"/>
      <c r="AE245" s="30"/>
      <c r="AF245" s="30"/>
      <c r="AG245" s="30"/>
    </row>
    <row r="246" spans="11:33" ht="12.75">
      <c r="K246" s="42"/>
      <c r="L246" s="42"/>
      <c r="AC246" s="30"/>
      <c r="AD246" s="30"/>
      <c r="AE246" s="30"/>
      <c r="AF246" s="30"/>
      <c r="AG246" s="30"/>
    </row>
    <row r="247" spans="11:33" ht="12.75">
      <c r="K247" s="42"/>
      <c r="L247" s="42"/>
      <c r="AC247" s="30"/>
      <c r="AD247" s="30"/>
      <c r="AE247" s="30"/>
      <c r="AF247" s="30"/>
      <c r="AG247" s="30"/>
    </row>
    <row r="248" spans="11:33" ht="12.75">
      <c r="K248" s="42"/>
      <c r="L248" s="42"/>
      <c r="AC248" s="30"/>
      <c r="AD248" s="30"/>
      <c r="AE248" s="30"/>
      <c r="AF248" s="30"/>
      <c r="AG248" s="30"/>
    </row>
    <row r="249" spans="11:33" ht="12.75">
      <c r="K249" s="42"/>
      <c r="L249" s="42"/>
      <c r="AC249" s="30"/>
      <c r="AD249" s="30"/>
      <c r="AE249" s="30"/>
      <c r="AF249" s="30"/>
      <c r="AG249" s="30"/>
    </row>
    <row r="250" spans="11:33" ht="12.75">
      <c r="K250" s="42"/>
      <c r="L250" s="42"/>
      <c r="AC250" s="30"/>
      <c r="AD250" s="30"/>
      <c r="AE250" s="30"/>
      <c r="AF250" s="30"/>
      <c r="AG250" s="30"/>
    </row>
    <row r="251" spans="11:33" ht="12.75">
      <c r="K251" s="42"/>
      <c r="L251" s="42"/>
      <c r="AC251" s="30"/>
      <c r="AD251" s="30"/>
      <c r="AE251" s="30"/>
      <c r="AF251" s="30"/>
      <c r="AG251" s="30"/>
    </row>
    <row r="252" spans="11:33" ht="12.75">
      <c r="K252" s="42"/>
      <c r="L252" s="42"/>
      <c r="AC252" s="30"/>
      <c r="AD252" s="30"/>
      <c r="AE252" s="30"/>
      <c r="AF252" s="30"/>
      <c r="AG252" s="30"/>
    </row>
    <row r="253" spans="11:33" ht="12.75">
      <c r="K253" s="42"/>
      <c r="L253" s="42"/>
      <c r="AC253" s="30"/>
      <c r="AD253" s="30"/>
      <c r="AE253" s="30"/>
      <c r="AF253" s="30"/>
      <c r="AG253" s="30"/>
    </row>
    <row r="254" spans="11:33" ht="12.75">
      <c r="K254" s="42"/>
      <c r="L254" s="42"/>
      <c r="AC254" s="30"/>
      <c r="AD254" s="30"/>
      <c r="AE254" s="30"/>
      <c r="AF254" s="30"/>
      <c r="AG254" s="30"/>
    </row>
    <row r="255" spans="11:33" ht="12.75">
      <c r="K255" s="42"/>
      <c r="L255" s="42"/>
      <c r="AC255" s="30"/>
      <c r="AD255" s="30"/>
      <c r="AE255" s="30"/>
      <c r="AF255" s="30"/>
      <c r="AG255" s="30"/>
    </row>
    <row r="256" spans="11:33" ht="12.75">
      <c r="K256" s="42"/>
      <c r="L256" s="42"/>
      <c r="AC256" s="30"/>
      <c r="AD256" s="30"/>
      <c r="AE256" s="30"/>
      <c r="AF256" s="30"/>
      <c r="AG256" s="30"/>
    </row>
    <row r="257" spans="11:33" ht="12.75">
      <c r="K257" s="42"/>
      <c r="L257" s="42"/>
      <c r="AC257" s="30"/>
      <c r="AD257" s="30"/>
      <c r="AE257" s="30"/>
      <c r="AF257" s="30"/>
      <c r="AG257" s="30"/>
    </row>
    <row r="258" spans="11:33" ht="12.75">
      <c r="K258" s="42"/>
      <c r="L258" s="42"/>
      <c r="AC258" s="30"/>
      <c r="AD258" s="30"/>
      <c r="AE258" s="30"/>
      <c r="AF258" s="30"/>
      <c r="AG258" s="30"/>
    </row>
    <row r="259" spans="11:33" ht="12.75">
      <c r="K259" s="42"/>
      <c r="L259" s="42"/>
      <c r="AC259" s="30"/>
      <c r="AD259" s="30"/>
      <c r="AE259" s="30"/>
      <c r="AF259" s="30"/>
      <c r="AG259" s="30"/>
    </row>
    <row r="260" spans="11:33" ht="12.75">
      <c r="K260" s="42"/>
      <c r="L260" s="42"/>
      <c r="AC260" s="30"/>
      <c r="AD260" s="30"/>
      <c r="AE260" s="30"/>
      <c r="AF260" s="30"/>
      <c r="AG260" s="30"/>
    </row>
    <row r="261" spans="11:33" ht="12.75">
      <c r="K261" s="42"/>
      <c r="L261" s="42"/>
      <c r="AC261" s="30"/>
      <c r="AD261" s="30"/>
      <c r="AE261" s="30"/>
      <c r="AF261" s="30"/>
      <c r="AG261" s="30"/>
    </row>
    <row r="262" spans="11:33" ht="12.75">
      <c r="K262" s="42"/>
      <c r="L262" s="42"/>
      <c r="AC262" s="30"/>
      <c r="AD262" s="30"/>
      <c r="AE262" s="30"/>
      <c r="AF262" s="30"/>
      <c r="AG262" s="30"/>
    </row>
    <row r="263" spans="11:33" ht="12.75">
      <c r="K263" s="42"/>
      <c r="L263" s="42"/>
      <c r="AC263" s="30"/>
      <c r="AD263" s="30"/>
      <c r="AE263" s="30"/>
      <c r="AF263" s="30"/>
      <c r="AG263" s="30"/>
    </row>
    <row r="264" spans="11:33" ht="12.75">
      <c r="K264" s="42"/>
      <c r="L264" s="42"/>
      <c r="AC264" s="30"/>
      <c r="AD264" s="30"/>
      <c r="AE264" s="30"/>
      <c r="AF264" s="30"/>
      <c r="AG264" s="30"/>
    </row>
    <row r="265" spans="11:33" ht="12.75">
      <c r="K265" s="42"/>
      <c r="L265" s="42"/>
      <c r="AC265" s="30"/>
      <c r="AD265" s="30"/>
      <c r="AE265" s="30"/>
      <c r="AF265" s="30"/>
      <c r="AG265" s="30"/>
    </row>
    <row r="266" spans="11:33" ht="12.75">
      <c r="K266" s="42"/>
      <c r="L266" s="42"/>
      <c r="AC266" s="30"/>
      <c r="AD266" s="30"/>
      <c r="AE266" s="30"/>
      <c r="AF266" s="30"/>
      <c r="AG266" s="30"/>
    </row>
    <row r="267" spans="11:33" ht="12.75">
      <c r="K267" s="42"/>
      <c r="L267" s="42"/>
      <c r="AC267" s="30"/>
      <c r="AD267" s="30"/>
      <c r="AE267" s="30"/>
      <c r="AF267" s="30"/>
      <c r="AG267" s="30"/>
    </row>
    <row r="268" spans="11:33" ht="12.75">
      <c r="K268" s="42"/>
      <c r="L268" s="42"/>
      <c r="AC268" s="30"/>
      <c r="AD268" s="30"/>
      <c r="AE268" s="30"/>
      <c r="AF268" s="30"/>
      <c r="AG268" s="30"/>
    </row>
    <row r="269" spans="11:33" ht="12.75">
      <c r="K269" s="42"/>
      <c r="L269" s="42"/>
      <c r="AC269" s="30"/>
      <c r="AD269" s="30"/>
      <c r="AE269" s="30"/>
      <c r="AF269" s="30"/>
      <c r="AG269" s="30"/>
    </row>
    <row r="270" spans="11:33" ht="12.75">
      <c r="K270" s="42"/>
      <c r="L270" s="42"/>
      <c r="AC270" s="30"/>
      <c r="AD270" s="30"/>
      <c r="AE270" s="30"/>
      <c r="AF270" s="30"/>
      <c r="AG270" s="30"/>
    </row>
    <row r="271" spans="11:33" ht="12.75">
      <c r="K271" s="42"/>
      <c r="L271" s="42"/>
      <c r="AC271" s="30"/>
      <c r="AD271" s="30"/>
      <c r="AE271" s="30"/>
      <c r="AF271" s="30"/>
      <c r="AG271" s="30"/>
    </row>
    <row r="272" spans="11:33" ht="12.75">
      <c r="K272" s="42"/>
      <c r="L272" s="42"/>
      <c r="AC272" s="30"/>
      <c r="AD272" s="30"/>
      <c r="AE272" s="30"/>
      <c r="AF272" s="30"/>
      <c r="AG272" s="30"/>
    </row>
    <row r="273" spans="11:33" ht="12.75">
      <c r="K273" s="42"/>
      <c r="L273" s="42"/>
      <c r="AC273" s="30"/>
      <c r="AD273" s="30"/>
      <c r="AE273" s="30"/>
      <c r="AF273" s="30"/>
      <c r="AG273" s="30"/>
    </row>
    <row r="274" spans="11:33" ht="12.75">
      <c r="K274" s="42"/>
      <c r="L274" s="42"/>
      <c r="AC274" s="30"/>
      <c r="AD274" s="30"/>
      <c r="AE274" s="30"/>
      <c r="AF274" s="30"/>
      <c r="AG274" s="30"/>
    </row>
    <row r="275" spans="11:33" ht="12.75">
      <c r="K275" s="42"/>
      <c r="L275" s="42"/>
      <c r="AC275" s="30"/>
      <c r="AD275" s="30"/>
      <c r="AE275" s="30"/>
      <c r="AF275" s="30"/>
      <c r="AG275" s="30"/>
    </row>
    <row r="276" spans="11:33" ht="12.75">
      <c r="K276" s="42"/>
      <c r="L276" s="42"/>
      <c r="AC276" s="30"/>
      <c r="AD276" s="30"/>
      <c r="AE276" s="30"/>
      <c r="AF276" s="30"/>
      <c r="AG276" s="30"/>
    </row>
    <row r="277" spans="11:33" ht="12.75">
      <c r="K277" s="42"/>
      <c r="L277" s="42"/>
      <c r="AC277" s="30"/>
      <c r="AD277" s="30"/>
      <c r="AE277" s="30"/>
      <c r="AF277" s="30"/>
      <c r="AG277" s="30"/>
    </row>
    <row r="278" spans="11:33" ht="12.75">
      <c r="K278" s="42"/>
      <c r="L278" s="42"/>
      <c r="AC278" s="30"/>
      <c r="AD278" s="30"/>
      <c r="AE278" s="30"/>
      <c r="AF278" s="30"/>
      <c r="AG278" s="30"/>
    </row>
    <row r="279" spans="11:33" ht="12.75">
      <c r="K279" s="42"/>
      <c r="L279" s="42"/>
      <c r="AC279" s="30"/>
      <c r="AD279" s="30"/>
      <c r="AE279" s="30"/>
      <c r="AF279" s="30"/>
      <c r="AG279" s="30"/>
    </row>
    <row r="280" spans="11:33" ht="12.75">
      <c r="K280" s="42"/>
      <c r="L280" s="42"/>
      <c r="AC280" s="30"/>
      <c r="AD280" s="30"/>
      <c r="AE280" s="30"/>
      <c r="AF280" s="30"/>
      <c r="AG280" s="30"/>
    </row>
    <row r="281" spans="11:33" ht="12.75">
      <c r="K281" s="42"/>
      <c r="L281" s="42"/>
      <c r="AC281" s="30"/>
      <c r="AD281" s="30"/>
      <c r="AE281" s="30"/>
      <c r="AF281" s="30"/>
      <c r="AG281" s="30"/>
    </row>
    <row r="282" spans="11:33" ht="12.75">
      <c r="K282" s="42"/>
      <c r="L282" s="42"/>
      <c r="AC282" s="30"/>
      <c r="AD282" s="30"/>
      <c r="AE282" s="30"/>
      <c r="AF282" s="30"/>
      <c r="AG282" s="30"/>
    </row>
    <row r="283" spans="11:33" ht="12.75">
      <c r="K283" s="42"/>
      <c r="L283" s="42"/>
      <c r="AC283" s="30"/>
      <c r="AD283" s="30"/>
      <c r="AE283" s="30"/>
      <c r="AF283" s="30"/>
      <c r="AG283" s="30"/>
    </row>
    <row r="284" spans="11:33" ht="12.75">
      <c r="K284" s="42"/>
      <c r="L284" s="42"/>
      <c r="AC284" s="30"/>
      <c r="AD284" s="30"/>
      <c r="AE284" s="30"/>
      <c r="AF284" s="30"/>
      <c r="AG284" s="30"/>
    </row>
    <row r="285" spans="11:33" ht="12.75">
      <c r="K285" s="42"/>
      <c r="L285" s="42"/>
      <c r="AC285" s="30"/>
      <c r="AD285" s="30"/>
      <c r="AE285" s="30"/>
      <c r="AF285" s="30"/>
      <c r="AG285" s="30"/>
    </row>
    <row r="286" spans="11:33" ht="12.75">
      <c r="K286" s="42"/>
      <c r="L286" s="42"/>
      <c r="AC286" s="30"/>
      <c r="AD286" s="30"/>
      <c r="AE286" s="30"/>
      <c r="AF286" s="30"/>
      <c r="AG286" s="30"/>
    </row>
    <row r="287" spans="11:33" ht="12.75">
      <c r="K287" s="42"/>
      <c r="L287" s="42"/>
      <c r="AC287" s="30"/>
      <c r="AD287" s="30"/>
      <c r="AE287" s="30"/>
      <c r="AF287" s="30"/>
      <c r="AG287" s="30"/>
    </row>
    <row r="288" spans="11:33" ht="12.75">
      <c r="K288" s="42"/>
      <c r="L288" s="42"/>
      <c r="AC288" s="30"/>
      <c r="AD288" s="30"/>
      <c r="AE288" s="30"/>
      <c r="AF288" s="30"/>
      <c r="AG288" s="30"/>
    </row>
    <row r="289" spans="11:33" ht="12.75">
      <c r="K289" s="42"/>
      <c r="L289" s="42"/>
      <c r="AC289" s="30"/>
      <c r="AD289" s="30"/>
      <c r="AE289" s="30"/>
      <c r="AF289" s="30"/>
      <c r="AG289" s="30"/>
    </row>
    <row r="290" spans="11:33" ht="12.75">
      <c r="K290" s="42"/>
      <c r="L290" s="42"/>
      <c r="AC290" s="30"/>
      <c r="AD290" s="30"/>
      <c r="AE290" s="30"/>
      <c r="AF290" s="30"/>
      <c r="AG290" s="30"/>
    </row>
    <row r="291" spans="11:33" ht="12.75">
      <c r="K291" s="42"/>
      <c r="L291" s="42"/>
      <c r="AC291" s="30"/>
      <c r="AD291" s="30"/>
      <c r="AE291" s="30"/>
      <c r="AF291" s="30"/>
      <c r="AG291" s="30"/>
    </row>
    <row r="292" spans="11:33" ht="12.75">
      <c r="K292" s="42"/>
      <c r="L292" s="42"/>
      <c r="AC292" s="30"/>
      <c r="AD292" s="30"/>
      <c r="AE292" s="30"/>
      <c r="AF292" s="30"/>
      <c r="AG292" s="30"/>
    </row>
    <row r="293" spans="11:33" ht="12.75">
      <c r="K293" s="42"/>
      <c r="L293" s="42"/>
      <c r="AC293" s="30"/>
      <c r="AD293" s="30"/>
      <c r="AE293" s="30"/>
      <c r="AF293" s="30"/>
      <c r="AG293" s="30"/>
    </row>
    <row r="294" spans="11:33" ht="12.75">
      <c r="K294" s="42"/>
      <c r="L294" s="42"/>
      <c r="AC294" s="30"/>
      <c r="AD294" s="30"/>
      <c r="AE294" s="30"/>
      <c r="AF294" s="30"/>
      <c r="AG294" s="30"/>
    </row>
    <row r="295" spans="11:33" ht="12.75">
      <c r="K295" s="42"/>
      <c r="L295" s="42"/>
      <c r="AC295" s="30"/>
      <c r="AD295" s="30"/>
      <c r="AE295" s="30"/>
      <c r="AF295" s="30"/>
      <c r="AG295" s="30"/>
    </row>
    <row r="296" spans="11:33" ht="12.75">
      <c r="K296" s="42"/>
      <c r="L296" s="42"/>
      <c r="AC296" s="30"/>
      <c r="AD296" s="30"/>
      <c r="AE296" s="30"/>
      <c r="AF296" s="30"/>
      <c r="AG296" s="30"/>
    </row>
    <row r="297" spans="11:33" ht="12.75">
      <c r="K297" s="42"/>
      <c r="L297" s="42"/>
      <c r="AC297" s="30"/>
      <c r="AD297" s="30"/>
      <c r="AE297" s="30"/>
      <c r="AF297" s="30"/>
      <c r="AG297" s="30"/>
    </row>
    <row r="298" spans="11:33" ht="12.75">
      <c r="K298" s="42"/>
      <c r="L298" s="42"/>
      <c r="AC298" s="30"/>
      <c r="AD298" s="30"/>
      <c r="AE298" s="30"/>
      <c r="AF298" s="30"/>
      <c r="AG298" s="30"/>
    </row>
    <row r="299" spans="11:33" ht="12.75">
      <c r="K299" s="42"/>
      <c r="L299" s="42"/>
      <c r="AC299" s="30"/>
      <c r="AD299" s="30"/>
      <c r="AE299" s="30"/>
      <c r="AF299" s="30"/>
      <c r="AG299" s="30"/>
    </row>
    <row r="300" spans="11:33" ht="12.75">
      <c r="K300" s="42"/>
      <c r="L300" s="42"/>
      <c r="AC300" s="30"/>
      <c r="AD300" s="30"/>
      <c r="AE300" s="30"/>
      <c r="AF300" s="30"/>
      <c r="AG300" s="30"/>
    </row>
    <row r="301" spans="11:33" ht="12.75">
      <c r="K301" s="42"/>
      <c r="L301" s="42"/>
      <c r="AC301" s="30"/>
      <c r="AD301" s="30"/>
      <c r="AE301" s="30"/>
      <c r="AF301" s="30"/>
      <c r="AG301" s="30"/>
    </row>
    <row r="302" spans="11:33" ht="12.75">
      <c r="K302" s="42"/>
      <c r="L302" s="42"/>
      <c r="AC302" s="30"/>
      <c r="AD302" s="30"/>
      <c r="AE302" s="30"/>
      <c r="AF302" s="30"/>
      <c r="AG302" s="30"/>
    </row>
    <row r="303" spans="11:33" ht="12.75">
      <c r="K303" s="42"/>
      <c r="L303" s="42"/>
      <c r="AC303" s="30"/>
      <c r="AD303" s="30"/>
      <c r="AE303" s="30"/>
      <c r="AF303" s="30"/>
      <c r="AG303" s="30"/>
    </row>
    <row r="304" spans="11:33" ht="12.75">
      <c r="K304" s="42"/>
      <c r="L304" s="42"/>
      <c r="AC304" s="30"/>
      <c r="AD304" s="30"/>
      <c r="AE304" s="30"/>
      <c r="AF304" s="30"/>
      <c r="AG304" s="30"/>
    </row>
    <row r="305" spans="11:33" ht="12.75">
      <c r="K305" s="42"/>
      <c r="L305" s="42"/>
      <c r="AC305" s="30"/>
      <c r="AD305" s="30"/>
      <c r="AE305" s="30"/>
      <c r="AF305" s="30"/>
      <c r="AG305" s="30"/>
    </row>
    <row r="306" spans="11:33" ht="12.75">
      <c r="K306" s="42"/>
      <c r="L306" s="42"/>
      <c r="AC306" s="30"/>
      <c r="AD306" s="30"/>
      <c r="AE306" s="30"/>
      <c r="AF306" s="30"/>
      <c r="AG306" s="30"/>
    </row>
    <row r="307" spans="11:33" ht="12.75">
      <c r="K307" s="42"/>
      <c r="L307" s="42"/>
      <c r="AC307" s="30"/>
      <c r="AD307" s="30"/>
      <c r="AE307" s="30"/>
      <c r="AF307" s="30"/>
      <c r="AG307" s="30"/>
    </row>
    <row r="308" spans="11:33" ht="12.75">
      <c r="K308" s="42"/>
      <c r="L308" s="42"/>
      <c r="AC308" s="30"/>
      <c r="AD308" s="30"/>
      <c r="AE308" s="30"/>
      <c r="AF308" s="30"/>
      <c r="AG308" s="30"/>
    </row>
    <row r="309" spans="11:33" ht="12.75">
      <c r="K309" s="42"/>
      <c r="L309" s="42"/>
      <c r="AC309" s="30"/>
      <c r="AD309" s="30"/>
      <c r="AE309" s="30"/>
      <c r="AF309" s="30"/>
      <c r="AG309" s="30"/>
    </row>
    <row r="310" spans="11:33" ht="12.75">
      <c r="K310" s="42"/>
      <c r="L310" s="42"/>
      <c r="AC310" s="30"/>
      <c r="AD310" s="30"/>
      <c r="AE310" s="30"/>
      <c r="AF310" s="30"/>
      <c r="AG310" s="30"/>
    </row>
    <row r="311" spans="11:33" ht="12.75">
      <c r="K311" s="42"/>
      <c r="L311" s="42"/>
      <c r="AC311" s="30"/>
      <c r="AD311" s="30"/>
      <c r="AE311" s="30"/>
      <c r="AF311" s="30"/>
      <c r="AG311" s="30"/>
    </row>
    <row r="312" spans="11:33" ht="12.75">
      <c r="K312" s="42"/>
      <c r="L312" s="42"/>
      <c r="AC312" s="30"/>
      <c r="AD312" s="30"/>
      <c r="AE312" s="30"/>
      <c r="AF312" s="30"/>
      <c r="AG312" s="30"/>
    </row>
    <row r="313" spans="11:33" ht="12.75">
      <c r="K313" s="42"/>
      <c r="L313" s="42"/>
      <c r="AC313" s="30"/>
      <c r="AD313" s="30"/>
      <c r="AE313" s="30"/>
      <c r="AF313" s="30"/>
      <c r="AG313" s="30"/>
    </row>
    <row r="314" spans="11:33" ht="12.75">
      <c r="K314" s="42"/>
      <c r="L314" s="42"/>
      <c r="AC314" s="30"/>
      <c r="AD314" s="30"/>
      <c r="AE314" s="30"/>
      <c r="AF314" s="30"/>
      <c r="AG314" s="30"/>
    </row>
    <row r="315" spans="11:33" ht="12.75">
      <c r="K315" s="42"/>
      <c r="L315" s="42"/>
      <c r="AC315" s="30"/>
      <c r="AD315" s="30"/>
      <c r="AE315" s="30"/>
      <c r="AF315" s="30"/>
      <c r="AG315" s="30"/>
    </row>
    <row r="316" spans="11:33" ht="12.75">
      <c r="K316" s="42"/>
      <c r="L316" s="42"/>
      <c r="AC316" s="30"/>
      <c r="AD316" s="30"/>
      <c r="AE316" s="30"/>
      <c r="AF316" s="30"/>
      <c r="AG316" s="30"/>
    </row>
    <row r="317" spans="11:33" ht="12.75">
      <c r="K317" s="42"/>
      <c r="L317" s="42"/>
      <c r="AC317" s="30"/>
      <c r="AD317" s="30"/>
      <c r="AE317" s="30"/>
      <c r="AF317" s="30"/>
      <c r="AG317" s="30"/>
    </row>
    <row r="318" spans="11:33" ht="12.75">
      <c r="K318" s="42"/>
      <c r="L318" s="42"/>
      <c r="AC318" s="30"/>
      <c r="AD318" s="30"/>
      <c r="AE318" s="30"/>
      <c r="AF318" s="30"/>
      <c r="AG318" s="30"/>
    </row>
    <row r="319" spans="11:33" ht="12.75">
      <c r="K319" s="42"/>
      <c r="L319" s="42"/>
      <c r="AC319" s="30"/>
      <c r="AD319" s="30"/>
      <c r="AE319" s="30"/>
      <c r="AF319" s="30"/>
      <c r="AG319" s="30"/>
    </row>
    <row r="320" spans="11:33" ht="12.75">
      <c r="K320" s="42"/>
      <c r="L320" s="42"/>
      <c r="AC320" s="30"/>
      <c r="AD320" s="30"/>
      <c r="AE320" s="30"/>
      <c r="AF320" s="30"/>
      <c r="AG320" s="30"/>
    </row>
    <row r="321" spans="11:33" ht="12.75">
      <c r="K321" s="42"/>
      <c r="L321" s="42"/>
      <c r="AC321" s="30"/>
      <c r="AD321" s="30"/>
      <c r="AE321" s="30"/>
      <c r="AF321" s="30"/>
      <c r="AG321" s="30"/>
    </row>
    <row r="322" spans="11:33" ht="12.75">
      <c r="K322" s="42"/>
      <c r="L322" s="42"/>
      <c r="AC322" s="30"/>
      <c r="AD322" s="30"/>
      <c r="AE322" s="30"/>
      <c r="AF322" s="30"/>
      <c r="AG322" s="30"/>
    </row>
    <row r="323" spans="11:33" ht="12.75">
      <c r="K323" s="42"/>
      <c r="L323" s="42"/>
      <c r="AC323" s="30"/>
      <c r="AD323" s="30"/>
      <c r="AE323" s="30"/>
      <c r="AF323" s="30"/>
      <c r="AG323" s="30"/>
    </row>
    <row r="324" spans="11:33" ht="12.75">
      <c r="K324" s="42"/>
      <c r="L324" s="42"/>
      <c r="AC324" s="30"/>
      <c r="AD324" s="30"/>
      <c r="AE324" s="30"/>
      <c r="AF324" s="30"/>
      <c r="AG324" s="30"/>
    </row>
    <row r="325" spans="11:33" ht="12.75">
      <c r="K325" s="42"/>
      <c r="L325" s="42"/>
      <c r="AC325" s="30"/>
      <c r="AD325" s="30"/>
      <c r="AE325" s="30"/>
      <c r="AF325" s="30"/>
      <c r="AG325" s="30"/>
    </row>
    <row r="326" spans="11:33" ht="12.75">
      <c r="K326" s="42"/>
      <c r="L326" s="42"/>
      <c r="AC326" s="30"/>
      <c r="AD326" s="30"/>
      <c r="AE326" s="30"/>
      <c r="AF326" s="30"/>
      <c r="AG326" s="30"/>
    </row>
    <row r="327" spans="11:33" ht="12.75">
      <c r="K327" s="42"/>
      <c r="L327" s="42"/>
      <c r="AC327" s="30"/>
      <c r="AD327" s="30"/>
      <c r="AE327" s="30"/>
      <c r="AF327" s="30"/>
      <c r="AG327" s="30"/>
    </row>
    <row r="328" spans="11:33" ht="12.75">
      <c r="K328" s="42"/>
      <c r="L328" s="42"/>
      <c r="AC328" s="30"/>
      <c r="AD328" s="30"/>
      <c r="AE328" s="30"/>
      <c r="AF328" s="30"/>
      <c r="AG328" s="30"/>
    </row>
    <row r="329" spans="11:33" ht="12.75">
      <c r="K329" s="42"/>
      <c r="L329" s="42"/>
      <c r="AC329" s="30"/>
      <c r="AD329" s="30"/>
      <c r="AE329" s="30"/>
      <c r="AF329" s="30"/>
      <c r="AG329" s="30"/>
    </row>
    <row r="330" spans="11:33" ht="12.75">
      <c r="K330" s="42"/>
      <c r="L330" s="42"/>
      <c r="AC330" s="30"/>
      <c r="AD330" s="30"/>
      <c r="AE330" s="30"/>
      <c r="AF330" s="30"/>
      <c r="AG330" s="30"/>
    </row>
    <row r="331" spans="11:33" ht="12.75">
      <c r="K331" s="42"/>
      <c r="L331" s="42"/>
      <c r="AC331" s="30"/>
      <c r="AD331" s="30"/>
      <c r="AE331" s="30"/>
      <c r="AF331" s="30"/>
      <c r="AG331" s="30"/>
    </row>
    <row r="332" spans="11:33" ht="12.75">
      <c r="K332" s="42"/>
      <c r="L332" s="42"/>
      <c r="AC332" s="30"/>
      <c r="AD332" s="30"/>
      <c r="AE332" s="30"/>
      <c r="AF332" s="30"/>
      <c r="AG332" s="30"/>
    </row>
    <row r="333" spans="11:33" ht="12.75">
      <c r="K333" s="42"/>
      <c r="L333" s="42"/>
      <c r="AC333" s="30"/>
      <c r="AD333" s="30"/>
      <c r="AE333" s="30"/>
      <c r="AF333" s="30"/>
      <c r="AG333" s="30"/>
    </row>
    <row r="334" spans="11:33" ht="12.75">
      <c r="K334" s="42"/>
      <c r="L334" s="42"/>
      <c r="AC334" s="30"/>
      <c r="AD334" s="30"/>
      <c r="AE334" s="30"/>
      <c r="AF334" s="30"/>
      <c r="AG334" s="30"/>
    </row>
    <row r="335" spans="11:33" ht="12.75">
      <c r="K335" s="42"/>
      <c r="L335" s="42"/>
      <c r="AC335" s="30"/>
      <c r="AD335" s="30"/>
      <c r="AE335" s="30"/>
      <c r="AF335" s="30"/>
      <c r="AG335" s="30"/>
    </row>
    <row r="336" spans="11:33" ht="12.75">
      <c r="K336" s="42"/>
      <c r="L336" s="42"/>
      <c r="AC336" s="30"/>
      <c r="AD336" s="30"/>
      <c r="AE336" s="30"/>
      <c r="AF336" s="30"/>
      <c r="AG336" s="30"/>
    </row>
    <row r="337" spans="11:33" ht="12.75">
      <c r="K337" s="42"/>
      <c r="L337" s="42"/>
      <c r="AC337" s="30"/>
      <c r="AD337" s="30"/>
      <c r="AE337" s="30"/>
      <c r="AF337" s="30"/>
      <c r="AG337" s="30"/>
    </row>
    <row r="338" spans="11:33" ht="12.75">
      <c r="K338" s="42"/>
      <c r="L338" s="42"/>
      <c r="AC338" s="30"/>
      <c r="AD338" s="30"/>
      <c r="AE338" s="30"/>
      <c r="AF338" s="30"/>
      <c r="AG338" s="30"/>
    </row>
    <row r="339" spans="11:33" ht="12.75">
      <c r="K339" s="42"/>
      <c r="L339" s="42"/>
      <c r="AC339" s="30"/>
      <c r="AD339" s="30"/>
      <c r="AE339" s="30"/>
      <c r="AF339" s="30"/>
      <c r="AG339" s="30"/>
    </row>
    <row r="340" spans="11:33" ht="12.75">
      <c r="K340" s="42"/>
      <c r="L340" s="42"/>
      <c r="AC340" s="30"/>
      <c r="AD340" s="30"/>
      <c r="AE340" s="30"/>
      <c r="AF340" s="30"/>
      <c r="AG340" s="30"/>
    </row>
    <row r="341" spans="11:33" ht="12.75">
      <c r="K341" s="42"/>
      <c r="L341" s="42"/>
      <c r="AC341" s="30"/>
      <c r="AD341" s="30"/>
      <c r="AE341" s="30"/>
      <c r="AF341" s="30"/>
      <c r="AG341" s="30"/>
    </row>
    <row r="342" spans="11:33" ht="12.75">
      <c r="K342" s="42"/>
      <c r="L342" s="42"/>
      <c r="AC342" s="30"/>
      <c r="AD342" s="30"/>
      <c r="AE342" s="30"/>
      <c r="AF342" s="30"/>
      <c r="AG342" s="30"/>
    </row>
    <row r="343" spans="11:33" ht="12.75">
      <c r="K343" s="42"/>
      <c r="L343" s="42"/>
      <c r="AC343" s="30"/>
      <c r="AD343" s="30"/>
      <c r="AE343" s="30"/>
      <c r="AF343" s="30"/>
      <c r="AG343" s="30"/>
    </row>
    <row r="344" spans="11:33" ht="12.75">
      <c r="K344" s="42"/>
      <c r="L344" s="42"/>
      <c r="AC344" s="30"/>
      <c r="AD344" s="30"/>
      <c r="AE344" s="30"/>
      <c r="AF344" s="30"/>
      <c r="AG344" s="30"/>
    </row>
    <row r="345" spans="11:33" ht="12.75">
      <c r="K345" s="42"/>
      <c r="L345" s="42"/>
      <c r="AC345" s="30"/>
      <c r="AD345" s="30"/>
      <c r="AE345" s="30"/>
      <c r="AF345" s="30"/>
      <c r="AG345" s="30"/>
    </row>
    <row r="346" spans="11:33" ht="12.75">
      <c r="K346" s="42"/>
      <c r="L346" s="42"/>
      <c r="AC346" s="30"/>
      <c r="AD346" s="30"/>
      <c r="AE346" s="30"/>
      <c r="AF346" s="30"/>
      <c r="AG346" s="30"/>
    </row>
    <row r="347" spans="11:33" ht="12.75">
      <c r="K347" s="42"/>
      <c r="L347" s="42"/>
      <c r="AC347" s="30"/>
      <c r="AD347" s="30"/>
      <c r="AE347" s="30"/>
      <c r="AF347" s="30"/>
      <c r="AG347" s="30"/>
    </row>
    <row r="348" spans="11:33" ht="12.75">
      <c r="K348" s="42"/>
      <c r="L348" s="42"/>
      <c r="AC348" s="30"/>
      <c r="AD348" s="30"/>
      <c r="AE348" s="30"/>
      <c r="AF348" s="30"/>
      <c r="AG348" s="30"/>
    </row>
    <row r="349" spans="11:33" ht="12.75">
      <c r="K349" s="42"/>
      <c r="L349" s="42"/>
      <c r="AC349" s="30"/>
      <c r="AD349" s="30"/>
      <c r="AE349" s="30"/>
      <c r="AF349" s="30"/>
      <c r="AG349" s="30"/>
    </row>
    <row r="350" spans="11:33" ht="12.75">
      <c r="K350" s="42"/>
      <c r="L350" s="42"/>
      <c r="AC350" s="30"/>
      <c r="AD350" s="30"/>
      <c r="AE350" s="30"/>
      <c r="AF350" s="30"/>
      <c r="AG350" s="30"/>
    </row>
    <row r="351" spans="11:33" ht="12.75">
      <c r="K351" s="42"/>
      <c r="L351" s="42"/>
      <c r="AC351" s="30"/>
      <c r="AD351" s="30"/>
      <c r="AE351" s="30"/>
      <c r="AF351" s="30"/>
      <c r="AG351" s="30"/>
    </row>
    <row r="352" spans="11:33" ht="12.75">
      <c r="K352" s="42"/>
      <c r="L352" s="42"/>
      <c r="AC352" s="30"/>
      <c r="AD352" s="30"/>
      <c r="AE352" s="30"/>
      <c r="AF352" s="30"/>
      <c r="AG352" s="30"/>
    </row>
    <row r="353" spans="11:33" ht="12.75">
      <c r="K353" s="42"/>
      <c r="L353" s="42"/>
      <c r="AC353" s="30"/>
      <c r="AD353" s="30"/>
      <c r="AE353" s="30"/>
      <c r="AF353" s="30"/>
      <c r="AG353" s="30"/>
    </row>
    <row r="354" spans="11:33" ht="12.75">
      <c r="K354" s="42"/>
      <c r="L354" s="42"/>
      <c r="AC354" s="30"/>
      <c r="AD354" s="30"/>
      <c r="AE354" s="30"/>
      <c r="AF354" s="30"/>
      <c r="AG354" s="30"/>
    </row>
    <row r="355" spans="11:33" ht="12.75">
      <c r="K355" s="42"/>
      <c r="L355" s="42"/>
      <c r="AC355" s="30"/>
      <c r="AD355" s="30"/>
      <c r="AE355" s="30"/>
      <c r="AF355" s="30"/>
      <c r="AG355" s="30"/>
    </row>
    <row r="356" spans="11:33" ht="12.75">
      <c r="K356" s="42"/>
      <c r="L356" s="42"/>
      <c r="AC356" s="30"/>
      <c r="AD356" s="30"/>
      <c r="AE356" s="30"/>
      <c r="AF356" s="30"/>
      <c r="AG356" s="30"/>
    </row>
    <row r="357" spans="11:33" ht="12.75">
      <c r="K357" s="42"/>
      <c r="L357" s="42"/>
      <c r="AC357" s="30"/>
      <c r="AD357" s="30"/>
      <c r="AE357" s="30"/>
      <c r="AF357" s="30"/>
      <c r="AG357" s="30"/>
    </row>
    <row r="358" spans="11:33" ht="12.75">
      <c r="K358" s="42"/>
      <c r="L358" s="42"/>
      <c r="AC358" s="30"/>
      <c r="AD358" s="30"/>
      <c r="AE358" s="30"/>
      <c r="AF358" s="30"/>
      <c r="AG358" s="30"/>
    </row>
    <row r="359" spans="11:33" ht="12.75">
      <c r="K359" s="42"/>
      <c r="L359" s="42"/>
      <c r="AC359" s="30"/>
      <c r="AD359" s="30"/>
      <c r="AE359" s="30"/>
      <c r="AF359" s="30"/>
      <c r="AG359" s="30"/>
    </row>
    <row r="360" spans="11:33" ht="12.75">
      <c r="K360" s="42"/>
      <c r="L360" s="42"/>
      <c r="AC360" s="30"/>
      <c r="AD360" s="30"/>
      <c r="AE360" s="30"/>
      <c r="AF360" s="30"/>
      <c r="AG360" s="30"/>
    </row>
    <row r="361" spans="11:33" ht="12.75">
      <c r="K361" s="42"/>
      <c r="L361" s="42"/>
      <c r="AC361" s="30"/>
      <c r="AD361" s="30"/>
      <c r="AE361" s="30"/>
      <c r="AF361" s="30"/>
      <c r="AG361" s="30"/>
    </row>
    <row r="362" spans="11:33" ht="12.75">
      <c r="K362" s="42"/>
      <c r="L362" s="42"/>
      <c r="AC362" s="30"/>
      <c r="AD362" s="30"/>
      <c r="AE362" s="30"/>
      <c r="AF362" s="30"/>
      <c r="AG362" s="30"/>
    </row>
    <row r="363" spans="11:33" ht="12.75">
      <c r="K363" s="42"/>
      <c r="L363" s="42"/>
      <c r="AC363" s="30"/>
      <c r="AD363" s="30"/>
      <c r="AE363" s="30"/>
      <c r="AF363" s="30"/>
      <c r="AG363" s="30"/>
    </row>
    <row r="364" spans="11:33" ht="12.75">
      <c r="K364" s="42"/>
      <c r="L364" s="42"/>
      <c r="AC364" s="30"/>
      <c r="AD364" s="30"/>
      <c r="AE364" s="30"/>
      <c r="AF364" s="30"/>
      <c r="AG364" s="30"/>
    </row>
    <row r="365" spans="11:33" ht="12.75">
      <c r="K365" s="42"/>
      <c r="L365" s="42"/>
      <c r="AC365" s="30"/>
      <c r="AD365" s="30"/>
      <c r="AE365" s="30"/>
      <c r="AF365" s="30"/>
      <c r="AG365" s="30"/>
    </row>
    <row r="366" spans="11:33" ht="12.75">
      <c r="K366" s="42"/>
      <c r="L366" s="42"/>
      <c r="AC366" s="30"/>
      <c r="AD366" s="30"/>
      <c r="AE366" s="30"/>
      <c r="AF366" s="30"/>
      <c r="AG366" s="30"/>
    </row>
    <row r="367" spans="11:33" ht="12.75">
      <c r="K367" s="42"/>
      <c r="L367" s="42"/>
      <c r="AC367" s="30"/>
      <c r="AD367" s="30"/>
      <c r="AE367" s="30"/>
      <c r="AF367" s="30"/>
      <c r="AG367" s="30"/>
    </row>
    <row r="368" spans="11:33" ht="12.75">
      <c r="K368" s="42"/>
      <c r="L368" s="42"/>
      <c r="AC368" s="30"/>
      <c r="AD368" s="30"/>
      <c r="AE368" s="30"/>
      <c r="AF368" s="30"/>
      <c r="AG368" s="30"/>
    </row>
    <row r="369" spans="11:33" ht="12.75">
      <c r="K369" s="42"/>
      <c r="L369" s="42"/>
      <c r="AC369" s="30"/>
      <c r="AD369" s="30"/>
      <c r="AE369" s="30"/>
      <c r="AF369" s="30"/>
      <c r="AG369" s="30"/>
    </row>
    <row r="370" spans="11:33" ht="12.75">
      <c r="K370" s="42"/>
      <c r="L370" s="42"/>
      <c r="AC370" s="30"/>
      <c r="AD370" s="30"/>
      <c r="AE370" s="30"/>
      <c r="AF370" s="30"/>
      <c r="AG370" s="30"/>
    </row>
    <row r="371" spans="11:33" ht="12.75">
      <c r="K371" s="42"/>
      <c r="L371" s="42"/>
      <c r="AC371" s="30"/>
      <c r="AD371" s="30"/>
      <c r="AE371" s="30"/>
      <c r="AF371" s="30"/>
      <c r="AG371" s="30"/>
    </row>
    <row r="372" spans="11:33" ht="12.75">
      <c r="K372" s="42"/>
      <c r="L372" s="42"/>
      <c r="AC372" s="30"/>
      <c r="AD372" s="30"/>
      <c r="AE372" s="30"/>
      <c r="AF372" s="30"/>
      <c r="AG372" s="30"/>
    </row>
    <row r="373" spans="11:33" ht="12.75">
      <c r="K373" s="42"/>
      <c r="L373" s="42"/>
      <c r="AC373" s="30"/>
      <c r="AD373" s="30"/>
      <c r="AE373" s="30"/>
      <c r="AF373" s="30"/>
      <c r="AG373" s="30"/>
    </row>
    <row r="374" spans="11:33" ht="12.75">
      <c r="K374" s="42"/>
      <c r="L374" s="42"/>
      <c r="AC374" s="30"/>
      <c r="AD374" s="30"/>
      <c r="AE374" s="30"/>
      <c r="AF374" s="30"/>
      <c r="AG374" s="30"/>
    </row>
    <row r="375" spans="11:33" ht="12.75">
      <c r="K375" s="42"/>
      <c r="L375" s="42"/>
      <c r="AC375" s="30"/>
      <c r="AD375" s="30"/>
      <c r="AE375" s="30"/>
      <c r="AF375" s="30"/>
      <c r="AG375" s="30"/>
    </row>
    <row r="376" spans="11:33" ht="12.75">
      <c r="K376" s="42"/>
      <c r="L376" s="42"/>
      <c r="AC376" s="30"/>
      <c r="AD376" s="30"/>
      <c r="AE376" s="30"/>
      <c r="AF376" s="30"/>
      <c r="AG376" s="30"/>
    </row>
    <row r="377" spans="11:33" ht="12.75">
      <c r="K377" s="42"/>
      <c r="L377" s="42"/>
      <c r="AC377" s="30"/>
      <c r="AD377" s="30"/>
      <c r="AE377" s="30"/>
      <c r="AF377" s="30"/>
      <c r="AG377" s="30"/>
    </row>
    <row r="378" spans="11:33" ht="12.75">
      <c r="K378" s="42"/>
      <c r="L378" s="42"/>
      <c r="AC378" s="30"/>
      <c r="AD378" s="30"/>
      <c r="AE378" s="30"/>
      <c r="AF378" s="30"/>
      <c r="AG378" s="30"/>
    </row>
    <row r="379" spans="11:33" ht="12.75">
      <c r="K379" s="42"/>
      <c r="L379" s="42"/>
      <c r="AC379" s="30"/>
      <c r="AD379" s="30"/>
      <c r="AE379" s="30"/>
      <c r="AF379" s="30"/>
      <c r="AG379" s="30"/>
    </row>
    <row r="380" spans="11:33" ht="12.75">
      <c r="K380" s="42"/>
      <c r="L380" s="42"/>
      <c r="AC380" s="30"/>
      <c r="AD380" s="30"/>
      <c r="AE380" s="30"/>
      <c r="AF380" s="30"/>
      <c r="AG380" s="30"/>
    </row>
    <row r="381" spans="11:33" ht="12.75">
      <c r="K381" s="42"/>
      <c r="L381" s="42"/>
      <c r="AC381" s="30"/>
      <c r="AD381" s="30"/>
      <c r="AE381" s="30"/>
      <c r="AF381" s="30"/>
      <c r="AG381" s="30"/>
    </row>
    <row r="382" spans="11:33" ht="12.75">
      <c r="K382" s="42"/>
      <c r="L382" s="42"/>
      <c r="AC382" s="30"/>
      <c r="AD382" s="30"/>
      <c r="AE382" s="30"/>
      <c r="AF382" s="30"/>
      <c r="AG382" s="30"/>
    </row>
    <row r="383" spans="11:33" ht="12.75">
      <c r="K383" s="42"/>
      <c r="L383" s="42"/>
      <c r="AC383" s="30"/>
      <c r="AD383" s="30"/>
      <c r="AE383" s="30"/>
      <c r="AF383" s="30"/>
      <c r="AG383" s="30"/>
    </row>
    <row r="384" spans="11:33" ht="12.75">
      <c r="K384" s="42"/>
      <c r="L384" s="42"/>
      <c r="AC384" s="30"/>
      <c r="AD384" s="30"/>
      <c r="AE384" s="30"/>
      <c r="AF384" s="30"/>
      <c r="AG384" s="30"/>
    </row>
    <row r="385" spans="11:33" ht="12.75">
      <c r="K385" s="42"/>
      <c r="L385" s="42"/>
      <c r="AC385" s="30"/>
      <c r="AD385" s="30"/>
      <c r="AE385" s="30"/>
      <c r="AF385" s="30"/>
      <c r="AG385" s="30"/>
    </row>
    <row r="386" spans="11:33" ht="12.75">
      <c r="K386" s="42"/>
      <c r="L386" s="42"/>
      <c r="AC386" s="30"/>
      <c r="AD386" s="30"/>
      <c r="AE386" s="30"/>
      <c r="AF386" s="30"/>
      <c r="AG386" s="30"/>
    </row>
    <row r="387" spans="11:33" ht="12.75">
      <c r="K387" s="42"/>
      <c r="L387" s="42"/>
      <c r="AC387" s="30"/>
      <c r="AD387" s="30"/>
      <c r="AE387" s="30"/>
      <c r="AF387" s="30"/>
      <c r="AG387" s="30"/>
    </row>
    <row r="388" spans="11:33" ht="12.75">
      <c r="K388" s="42"/>
      <c r="L388" s="42"/>
      <c r="AC388" s="30"/>
      <c r="AD388" s="30"/>
      <c r="AE388" s="30"/>
      <c r="AF388" s="30"/>
      <c r="AG388" s="30"/>
    </row>
    <row r="389" spans="11:33" ht="12.75">
      <c r="K389" s="42"/>
      <c r="L389" s="42"/>
      <c r="AC389" s="30"/>
      <c r="AD389" s="30"/>
      <c r="AE389" s="30"/>
      <c r="AF389" s="30"/>
      <c r="AG389" s="30"/>
    </row>
    <row r="390" spans="11:33" ht="12.75">
      <c r="K390" s="42"/>
      <c r="L390" s="42"/>
      <c r="AC390" s="30"/>
      <c r="AD390" s="30"/>
      <c r="AE390" s="30"/>
      <c r="AF390" s="30"/>
      <c r="AG390" s="30"/>
    </row>
    <row r="391" spans="11:33" ht="12.75">
      <c r="K391" s="42"/>
      <c r="L391" s="42"/>
      <c r="AC391" s="30"/>
      <c r="AD391" s="30"/>
      <c r="AE391" s="30"/>
      <c r="AF391" s="30"/>
      <c r="AG391" s="30"/>
    </row>
    <row r="392" spans="11:33" ht="12.75">
      <c r="K392" s="42"/>
      <c r="L392" s="42"/>
      <c r="AC392" s="30"/>
      <c r="AD392" s="30"/>
      <c r="AE392" s="30"/>
      <c r="AF392" s="30"/>
      <c r="AG392" s="30"/>
    </row>
    <row r="393" spans="11:33" ht="12.75">
      <c r="K393" s="42"/>
      <c r="L393" s="42"/>
      <c r="AC393" s="30"/>
      <c r="AD393" s="30"/>
      <c r="AE393" s="30"/>
      <c r="AF393" s="30"/>
      <c r="AG393" s="30"/>
    </row>
    <row r="394" spans="11:33" ht="12.75">
      <c r="K394" s="42"/>
      <c r="L394" s="42"/>
      <c r="AC394" s="30"/>
      <c r="AD394" s="30"/>
      <c r="AE394" s="30"/>
      <c r="AF394" s="30"/>
      <c r="AG394" s="30"/>
    </row>
    <row r="395" spans="11:33" ht="12.75">
      <c r="K395" s="42"/>
      <c r="L395" s="42"/>
      <c r="AC395" s="30"/>
      <c r="AD395" s="30"/>
      <c r="AE395" s="30"/>
      <c r="AF395" s="30"/>
      <c r="AG395" s="30"/>
    </row>
    <row r="396" spans="11:33" ht="12.75">
      <c r="K396" s="42"/>
      <c r="L396" s="42"/>
      <c r="AC396" s="30"/>
      <c r="AD396" s="30"/>
      <c r="AE396" s="30"/>
      <c r="AF396" s="30"/>
      <c r="AG396" s="30"/>
    </row>
    <row r="397" spans="11:33" ht="12.75">
      <c r="K397" s="42"/>
      <c r="L397" s="42"/>
      <c r="AC397" s="30"/>
      <c r="AD397" s="30"/>
      <c r="AE397" s="30"/>
      <c r="AF397" s="30"/>
      <c r="AG397" s="30"/>
    </row>
    <row r="398" spans="11:33" ht="12.75">
      <c r="K398" s="42"/>
      <c r="L398" s="42"/>
      <c r="AC398" s="30"/>
      <c r="AD398" s="30"/>
      <c r="AE398" s="30"/>
      <c r="AF398" s="30"/>
      <c r="AG398" s="30"/>
    </row>
    <row r="399" spans="11:33" ht="12.75">
      <c r="K399" s="42"/>
      <c r="L399" s="42"/>
      <c r="AC399" s="30"/>
      <c r="AD399" s="30"/>
      <c r="AE399" s="30"/>
      <c r="AF399" s="30"/>
      <c r="AG399" s="30"/>
    </row>
    <row r="400" spans="11:33" ht="12.75">
      <c r="K400" s="42"/>
      <c r="L400" s="42"/>
      <c r="AC400" s="30"/>
      <c r="AD400" s="30"/>
      <c r="AE400" s="30"/>
      <c r="AF400" s="30"/>
      <c r="AG400" s="30"/>
    </row>
    <row r="401" spans="11:33" ht="12.75">
      <c r="K401" s="42"/>
      <c r="L401" s="42"/>
      <c r="AC401" s="30"/>
      <c r="AD401" s="30"/>
      <c r="AE401" s="30"/>
      <c r="AF401" s="30"/>
      <c r="AG401" s="30"/>
    </row>
    <row r="402" spans="11:33" ht="12.75">
      <c r="K402" s="42"/>
      <c r="L402" s="42"/>
      <c r="AC402" s="30"/>
      <c r="AD402" s="30"/>
      <c r="AE402" s="30"/>
      <c r="AF402" s="30"/>
      <c r="AG402" s="30"/>
    </row>
    <row r="403" spans="11:33" ht="12.75">
      <c r="K403" s="42"/>
      <c r="L403" s="42"/>
      <c r="AC403" s="30"/>
      <c r="AD403" s="30"/>
      <c r="AE403" s="30"/>
      <c r="AF403" s="30"/>
      <c r="AG403" s="30"/>
    </row>
    <row r="404" spans="11:33" ht="12.75">
      <c r="K404" s="42"/>
      <c r="L404" s="42"/>
      <c r="AC404" s="30"/>
      <c r="AD404" s="30"/>
      <c r="AE404" s="30"/>
      <c r="AF404" s="30"/>
      <c r="AG404" s="30"/>
    </row>
    <row r="405" spans="11:33" ht="12.75">
      <c r="K405" s="42"/>
      <c r="L405" s="42"/>
      <c r="AC405" s="30"/>
      <c r="AD405" s="30"/>
      <c r="AE405" s="30"/>
      <c r="AF405" s="30"/>
      <c r="AG405" s="30"/>
    </row>
    <row r="406" spans="11:33" ht="12.75">
      <c r="K406" s="42"/>
      <c r="L406" s="42"/>
      <c r="AC406" s="30"/>
      <c r="AD406" s="30"/>
      <c r="AE406" s="30"/>
      <c r="AF406" s="30"/>
      <c r="AG406" s="30"/>
    </row>
    <row r="407" spans="11:33" ht="12.75">
      <c r="K407" s="42"/>
      <c r="L407" s="42"/>
      <c r="AC407" s="30"/>
      <c r="AD407" s="30"/>
      <c r="AE407" s="30"/>
      <c r="AF407" s="30"/>
      <c r="AG407" s="30"/>
    </row>
    <row r="408" spans="11:33" ht="12.75">
      <c r="K408" s="42"/>
      <c r="L408" s="42"/>
      <c r="AC408" s="30"/>
      <c r="AD408" s="30"/>
      <c r="AE408" s="30"/>
      <c r="AF408" s="30"/>
      <c r="AG408" s="30"/>
    </row>
    <row r="409" spans="11:33" ht="12.75">
      <c r="K409" s="42"/>
      <c r="L409" s="42"/>
      <c r="AC409" s="30"/>
      <c r="AD409" s="30"/>
      <c r="AE409" s="30"/>
      <c r="AF409" s="30"/>
      <c r="AG409" s="30"/>
    </row>
    <row r="410" spans="11:33" ht="12.75">
      <c r="K410" s="42"/>
      <c r="L410" s="42"/>
      <c r="AC410" s="30"/>
      <c r="AD410" s="30"/>
      <c r="AE410" s="30"/>
      <c r="AF410" s="30"/>
      <c r="AG410" s="30"/>
    </row>
    <row r="411" spans="11:33" ht="12.75">
      <c r="K411" s="42"/>
      <c r="L411" s="42"/>
      <c r="AC411" s="30"/>
      <c r="AD411" s="30"/>
      <c r="AE411" s="30"/>
      <c r="AF411" s="30"/>
      <c r="AG411" s="30"/>
    </row>
    <row r="412" spans="11:33" ht="12.75">
      <c r="K412" s="42"/>
      <c r="L412" s="42"/>
      <c r="AC412" s="30"/>
      <c r="AD412" s="30"/>
      <c r="AE412" s="30"/>
      <c r="AF412" s="30"/>
      <c r="AG412" s="30"/>
    </row>
    <row r="413" spans="11:33" ht="12.75">
      <c r="K413" s="42"/>
      <c r="L413" s="42"/>
      <c r="AC413" s="30"/>
      <c r="AD413" s="30"/>
      <c r="AE413" s="30"/>
      <c r="AF413" s="30"/>
      <c r="AG413" s="30"/>
    </row>
    <row r="414" spans="11:33" ht="12.75">
      <c r="K414" s="42"/>
      <c r="L414" s="42"/>
      <c r="AC414" s="30"/>
      <c r="AD414" s="30"/>
      <c r="AE414" s="30"/>
      <c r="AF414" s="30"/>
      <c r="AG414" s="30"/>
    </row>
    <row r="415" spans="11:33" ht="12.75">
      <c r="K415" s="42"/>
      <c r="L415" s="42"/>
      <c r="AC415" s="30"/>
      <c r="AD415" s="30"/>
      <c r="AE415" s="30"/>
      <c r="AF415" s="30"/>
      <c r="AG415" s="30"/>
    </row>
    <row r="416" spans="11:33" ht="12.75">
      <c r="K416" s="42"/>
      <c r="L416" s="42"/>
      <c r="AC416" s="30"/>
      <c r="AD416" s="30"/>
      <c r="AE416" s="30"/>
      <c r="AF416" s="30"/>
      <c r="AG416" s="30"/>
    </row>
    <row r="417" spans="11:33" ht="12.75">
      <c r="K417" s="42"/>
      <c r="L417" s="42"/>
      <c r="AC417" s="30"/>
      <c r="AD417" s="30"/>
      <c r="AE417" s="30"/>
      <c r="AF417" s="30"/>
      <c r="AG417" s="30"/>
    </row>
    <row r="418" spans="11:33" ht="12.75">
      <c r="K418" s="42"/>
      <c r="L418" s="42"/>
      <c r="AC418" s="30"/>
      <c r="AD418" s="30"/>
      <c r="AE418" s="30"/>
      <c r="AF418" s="30"/>
      <c r="AG418" s="30"/>
    </row>
    <row r="419" spans="11:33" ht="12.75">
      <c r="K419" s="42"/>
      <c r="L419" s="42"/>
      <c r="AC419" s="30"/>
      <c r="AD419" s="30"/>
      <c r="AE419" s="30"/>
      <c r="AF419" s="30"/>
      <c r="AG419" s="30"/>
    </row>
    <row r="420" spans="11:33" ht="12.75">
      <c r="K420" s="42"/>
      <c r="L420" s="42"/>
      <c r="AC420" s="30"/>
      <c r="AD420" s="30"/>
      <c r="AE420" s="30"/>
      <c r="AF420" s="30"/>
      <c r="AG420" s="30"/>
    </row>
    <row r="421" spans="11:33" ht="12.75">
      <c r="K421" s="42"/>
      <c r="L421" s="42"/>
      <c r="AC421" s="30"/>
      <c r="AD421" s="30"/>
      <c r="AE421" s="30"/>
      <c r="AF421" s="30"/>
      <c r="AG421" s="30"/>
    </row>
    <row r="422" spans="11:33" ht="12.75">
      <c r="K422" s="42"/>
      <c r="L422" s="42"/>
      <c r="AC422" s="30"/>
      <c r="AD422" s="30"/>
      <c r="AE422" s="30"/>
      <c r="AF422" s="30"/>
      <c r="AG422" s="30"/>
    </row>
    <row r="423" spans="11:33" ht="12.75">
      <c r="K423" s="42"/>
      <c r="L423" s="42"/>
      <c r="AC423" s="30"/>
      <c r="AD423" s="30"/>
      <c r="AE423" s="30"/>
      <c r="AF423" s="30"/>
      <c r="AG423" s="30"/>
    </row>
    <row r="424" spans="11:33" ht="12.75">
      <c r="K424" s="42"/>
      <c r="L424" s="42"/>
      <c r="AC424" s="30"/>
      <c r="AD424" s="30"/>
      <c r="AE424" s="30"/>
      <c r="AF424" s="30"/>
      <c r="AG424" s="30"/>
    </row>
    <row r="425" spans="11:33" ht="12.75">
      <c r="K425" s="42"/>
      <c r="L425" s="42"/>
      <c r="AC425" s="30"/>
      <c r="AD425" s="30"/>
      <c r="AE425" s="30"/>
      <c r="AF425" s="30"/>
      <c r="AG425" s="30"/>
    </row>
    <row r="426" spans="11:33" ht="12.75">
      <c r="K426" s="42"/>
      <c r="L426" s="42"/>
      <c r="AC426" s="30"/>
      <c r="AD426" s="30"/>
      <c r="AE426" s="30"/>
      <c r="AF426" s="30"/>
      <c r="AG426" s="30"/>
    </row>
    <row r="427" spans="11:33" ht="12.75">
      <c r="K427" s="42"/>
      <c r="L427" s="42"/>
      <c r="AC427" s="30"/>
      <c r="AD427" s="30"/>
      <c r="AE427" s="30"/>
      <c r="AF427" s="30"/>
      <c r="AG427" s="30"/>
    </row>
    <row r="428" spans="11:33" ht="12.75">
      <c r="K428" s="42"/>
      <c r="L428" s="42"/>
      <c r="AC428" s="30"/>
      <c r="AD428" s="30"/>
      <c r="AE428" s="30"/>
      <c r="AF428" s="30"/>
      <c r="AG428" s="30"/>
    </row>
    <row r="429" spans="11:33" ht="12.75">
      <c r="K429" s="42"/>
      <c r="L429" s="42"/>
      <c r="AC429" s="30"/>
      <c r="AD429" s="30"/>
      <c r="AE429" s="30"/>
      <c r="AF429" s="30"/>
      <c r="AG429" s="30"/>
    </row>
    <row r="430" spans="11:33" ht="12.75">
      <c r="K430" s="42"/>
      <c r="L430" s="42"/>
      <c r="AC430" s="30"/>
      <c r="AD430" s="30"/>
      <c r="AE430" s="30"/>
      <c r="AF430" s="30"/>
      <c r="AG430" s="30"/>
    </row>
    <row r="431" spans="11:33" ht="12.75">
      <c r="K431" s="42"/>
      <c r="L431" s="42"/>
      <c r="AC431" s="30"/>
      <c r="AD431" s="30"/>
      <c r="AE431" s="30"/>
      <c r="AF431" s="30"/>
      <c r="AG431" s="30"/>
    </row>
    <row r="432" spans="11:33" ht="12.75">
      <c r="K432" s="42"/>
      <c r="L432" s="42"/>
      <c r="AC432" s="30"/>
      <c r="AD432" s="30"/>
      <c r="AE432" s="30"/>
      <c r="AF432" s="30"/>
      <c r="AG432" s="30"/>
    </row>
    <row r="433" spans="11:33" ht="12.75">
      <c r="K433" s="42"/>
      <c r="L433" s="42"/>
      <c r="AC433" s="30"/>
      <c r="AD433" s="30"/>
      <c r="AE433" s="30"/>
      <c r="AF433" s="30"/>
      <c r="AG433" s="30"/>
    </row>
    <row r="434" spans="11:33" ht="12.75">
      <c r="K434" s="42"/>
      <c r="L434" s="42"/>
      <c r="AC434" s="30"/>
      <c r="AD434" s="30"/>
      <c r="AE434" s="30"/>
      <c r="AF434" s="30"/>
      <c r="AG434" s="30"/>
    </row>
    <row r="435" spans="11:33" ht="12.75">
      <c r="K435" s="42"/>
      <c r="L435" s="42"/>
      <c r="AC435" s="30"/>
      <c r="AD435" s="30"/>
      <c r="AE435" s="30"/>
      <c r="AF435" s="30"/>
      <c r="AG435" s="30"/>
    </row>
    <row r="436" spans="11:33" ht="12.75">
      <c r="K436" s="42"/>
      <c r="L436" s="42"/>
      <c r="AC436" s="30"/>
      <c r="AD436" s="30"/>
      <c r="AE436" s="30"/>
      <c r="AF436" s="30"/>
      <c r="AG436" s="30"/>
    </row>
    <row r="437" spans="11:33" ht="12.75">
      <c r="K437" s="42"/>
      <c r="L437" s="42"/>
      <c r="AC437" s="30"/>
      <c r="AD437" s="30"/>
      <c r="AE437" s="30"/>
      <c r="AF437" s="30"/>
      <c r="AG437" s="30"/>
    </row>
    <row r="438" spans="11:33" ht="12.75">
      <c r="K438" s="42"/>
      <c r="L438" s="42"/>
      <c r="AC438" s="30"/>
      <c r="AD438" s="30"/>
      <c r="AE438" s="30"/>
      <c r="AF438" s="30"/>
      <c r="AG438" s="30"/>
    </row>
    <row r="439" spans="11:33" ht="12.75">
      <c r="K439" s="42"/>
      <c r="L439" s="42"/>
      <c r="AC439" s="30"/>
      <c r="AD439" s="30"/>
      <c r="AE439" s="30"/>
      <c r="AF439" s="30"/>
      <c r="AG439" s="30"/>
    </row>
    <row r="440" spans="11:33" ht="12.75">
      <c r="K440" s="42"/>
      <c r="L440" s="42"/>
      <c r="AC440" s="30"/>
      <c r="AD440" s="30"/>
      <c r="AE440" s="30"/>
      <c r="AF440" s="30"/>
      <c r="AG440" s="30"/>
    </row>
    <row r="441" spans="11:33" ht="12.75">
      <c r="K441" s="42"/>
      <c r="L441" s="42"/>
      <c r="AC441" s="30"/>
      <c r="AD441" s="30"/>
      <c r="AE441" s="30"/>
      <c r="AF441" s="30"/>
      <c r="AG441" s="30"/>
    </row>
    <row r="442" spans="11:33" ht="12.75">
      <c r="K442" s="42"/>
      <c r="L442" s="42"/>
      <c r="AC442" s="30"/>
      <c r="AD442" s="30"/>
      <c r="AE442" s="30"/>
      <c r="AF442" s="30"/>
      <c r="AG442" s="30"/>
    </row>
    <row r="443" spans="11:33" ht="12.75">
      <c r="K443" s="42"/>
      <c r="L443" s="42"/>
      <c r="AC443" s="30"/>
      <c r="AD443" s="30"/>
      <c r="AE443" s="30"/>
      <c r="AF443" s="30"/>
      <c r="AG443" s="30"/>
    </row>
    <row r="444" spans="11:33" ht="12.75">
      <c r="K444" s="42"/>
      <c r="L444" s="42"/>
      <c r="AC444" s="30"/>
      <c r="AD444" s="30"/>
      <c r="AE444" s="30"/>
      <c r="AF444" s="30"/>
      <c r="AG444" s="30"/>
    </row>
    <row r="445" spans="11:33" ht="12.75">
      <c r="K445" s="42"/>
      <c r="L445" s="42"/>
      <c r="AC445" s="30"/>
      <c r="AD445" s="30"/>
      <c r="AE445" s="30"/>
      <c r="AF445" s="30"/>
      <c r="AG445" s="30"/>
    </row>
    <row r="446" spans="11:33" ht="12.75">
      <c r="K446" s="42"/>
      <c r="L446" s="42"/>
      <c r="AC446" s="30"/>
      <c r="AD446" s="30"/>
      <c r="AE446" s="30"/>
      <c r="AF446" s="30"/>
      <c r="AG446" s="30"/>
    </row>
    <row r="447" spans="11:33" ht="12.75">
      <c r="K447" s="42"/>
      <c r="L447" s="42"/>
      <c r="AC447" s="30"/>
      <c r="AD447" s="30"/>
      <c r="AE447" s="30"/>
      <c r="AF447" s="30"/>
      <c r="AG447" s="30"/>
    </row>
    <row r="448" spans="11:33" ht="12.75">
      <c r="K448" s="42"/>
      <c r="L448" s="42"/>
      <c r="AC448" s="30"/>
      <c r="AD448" s="30"/>
      <c r="AE448" s="30"/>
      <c r="AF448" s="30"/>
      <c r="AG448" s="30"/>
    </row>
    <row r="449" spans="11:33" ht="12.75">
      <c r="K449" s="42"/>
      <c r="L449" s="42"/>
      <c r="AC449" s="30"/>
      <c r="AD449" s="30"/>
      <c r="AE449" s="30"/>
      <c r="AF449" s="30"/>
      <c r="AG449" s="30"/>
    </row>
    <row r="450" spans="11:33" ht="12.75">
      <c r="K450" s="42"/>
      <c r="L450" s="42"/>
      <c r="AC450" s="30"/>
      <c r="AD450" s="30"/>
      <c r="AE450" s="30"/>
      <c r="AF450" s="30"/>
      <c r="AG450" s="30"/>
    </row>
    <row r="451" spans="11:33" ht="12.75">
      <c r="K451" s="42"/>
      <c r="L451" s="42"/>
      <c r="AC451" s="30"/>
      <c r="AD451" s="30"/>
      <c r="AE451" s="30"/>
      <c r="AF451" s="30"/>
      <c r="AG451" s="30"/>
    </row>
    <row r="452" spans="11:33" ht="12.75">
      <c r="K452" s="42"/>
      <c r="L452" s="42"/>
      <c r="AC452" s="30"/>
      <c r="AD452" s="30"/>
      <c r="AE452" s="30"/>
      <c r="AF452" s="30"/>
      <c r="AG452" s="30"/>
    </row>
    <row r="453" spans="11:33" ht="12.75">
      <c r="K453" s="42"/>
      <c r="L453" s="42"/>
      <c r="AC453" s="30"/>
      <c r="AD453" s="30"/>
      <c r="AE453" s="30"/>
      <c r="AF453" s="30"/>
      <c r="AG453" s="30"/>
    </row>
    <row r="454" spans="11:33" ht="12.75">
      <c r="K454" s="42"/>
      <c r="L454" s="42"/>
      <c r="AC454" s="30"/>
      <c r="AD454" s="30"/>
      <c r="AE454" s="30"/>
      <c r="AF454" s="30"/>
      <c r="AG454" s="30"/>
    </row>
    <row r="455" spans="11:33" ht="12.75">
      <c r="K455" s="42"/>
      <c r="L455" s="42"/>
      <c r="AC455" s="30"/>
      <c r="AD455" s="30"/>
      <c r="AE455" s="30"/>
      <c r="AF455" s="30"/>
      <c r="AG455" s="30"/>
    </row>
    <row r="456" spans="11:33" ht="12.75">
      <c r="K456" s="42"/>
      <c r="L456" s="42"/>
      <c r="AC456" s="30"/>
      <c r="AD456" s="30"/>
      <c r="AE456" s="30"/>
      <c r="AF456" s="30"/>
      <c r="AG456" s="30"/>
    </row>
    <row r="457" spans="11:33" ht="12.75">
      <c r="K457" s="42"/>
      <c r="L457" s="42"/>
      <c r="AC457" s="30"/>
      <c r="AD457" s="30"/>
      <c r="AE457" s="30"/>
      <c r="AF457" s="30"/>
      <c r="AG457" s="30"/>
    </row>
    <row r="458" spans="11:33" ht="12.75">
      <c r="K458" s="42"/>
      <c r="L458" s="42"/>
      <c r="AC458" s="30"/>
      <c r="AD458" s="30"/>
      <c r="AE458" s="30"/>
      <c r="AF458" s="30"/>
      <c r="AG458" s="30"/>
    </row>
    <row r="459" spans="11:33" ht="12.75">
      <c r="K459" s="42"/>
      <c r="L459" s="42"/>
      <c r="AC459" s="30"/>
      <c r="AD459" s="30"/>
      <c r="AE459" s="30"/>
      <c r="AF459" s="30"/>
      <c r="AG459" s="30"/>
    </row>
    <row r="460" spans="11:33" ht="12.75">
      <c r="K460" s="42"/>
      <c r="L460" s="42"/>
      <c r="AC460" s="30"/>
      <c r="AD460" s="30"/>
      <c r="AE460" s="30"/>
      <c r="AF460" s="30"/>
      <c r="AG460" s="30"/>
    </row>
    <row r="461" spans="11:33" ht="12.75">
      <c r="K461" s="42"/>
      <c r="L461" s="42"/>
      <c r="AC461" s="30"/>
      <c r="AD461" s="30"/>
      <c r="AE461" s="30"/>
      <c r="AF461" s="30"/>
      <c r="AG461" s="30"/>
    </row>
    <row r="462" spans="11:33" ht="12.75">
      <c r="K462" s="42"/>
      <c r="L462" s="42"/>
      <c r="AC462" s="30"/>
      <c r="AD462" s="30"/>
      <c r="AE462" s="30"/>
      <c r="AF462" s="30"/>
      <c r="AG462" s="30"/>
    </row>
    <row r="463" spans="11:33" ht="12.75">
      <c r="K463" s="42"/>
      <c r="L463" s="42"/>
      <c r="AC463" s="30"/>
      <c r="AD463" s="30"/>
      <c r="AE463" s="30"/>
      <c r="AF463" s="30"/>
      <c r="AG463" s="30"/>
    </row>
    <row r="464" spans="11:33" ht="12.75">
      <c r="K464" s="42"/>
      <c r="L464" s="42"/>
      <c r="AC464" s="30"/>
      <c r="AD464" s="30"/>
      <c r="AE464" s="30"/>
      <c r="AF464" s="30"/>
      <c r="AG464" s="30"/>
    </row>
    <row r="465" spans="11:33" ht="12.75">
      <c r="K465" s="42"/>
      <c r="L465" s="42"/>
      <c r="AC465" s="30"/>
      <c r="AD465" s="30"/>
      <c r="AE465" s="30"/>
      <c r="AF465" s="30"/>
      <c r="AG465" s="30"/>
    </row>
    <row r="466" spans="11:33" ht="12.75">
      <c r="K466" s="42"/>
      <c r="L466" s="42"/>
      <c r="AC466" s="30"/>
      <c r="AD466" s="30"/>
      <c r="AE466" s="30"/>
      <c r="AF466" s="30"/>
      <c r="AG466" s="30"/>
    </row>
    <row r="467" spans="11:33" ht="12.75">
      <c r="K467" s="42"/>
      <c r="L467" s="42"/>
      <c r="AC467" s="30"/>
      <c r="AD467" s="30"/>
      <c r="AE467" s="30"/>
      <c r="AF467" s="30"/>
      <c r="AG467" s="30"/>
    </row>
    <row r="468" spans="11:33" ht="12.75">
      <c r="K468" s="42"/>
      <c r="L468" s="42"/>
      <c r="AC468" s="30"/>
      <c r="AD468" s="30"/>
      <c r="AE468" s="30"/>
      <c r="AF468" s="30"/>
      <c r="AG468" s="30"/>
    </row>
    <row r="469" spans="11:33" ht="12.75">
      <c r="K469" s="42"/>
      <c r="L469" s="42"/>
      <c r="AC469" s="30"/>
      <c r="AD469" s="30"/>
      <c r="AE469" s="30"/>
      <c r="AF469" s="30"/>
      <c r="AG469" s="30"/>
    </row>
    <row r="470" spans="11:33" ht="12.75">
      <c r="K470" s="42"/>
      <c r="L470" s="42"/>
      <c r="AC470" s="30"/>
      <c r="AD470" s="30"/>
      <c r="AE470" s="30"/>
      <c r="AF470" s="30"/>
      <c r="AG470" s="30"/>
    </row>
    <row r="471" spans="11:33" ht="12.75">
      <c r="K471" s="42"/>
      <c r="L471" s="42"/>
      <c r="AC471" s="30"/>
      <c r="AD471" s="30"/>
      <c r="AE471" s="30"/>
      <c r="AF471" s="30"/>
      <c r="AG471" s="30"/>
    </row>
    <row r="472" spans="11:33" ht="12.75">
      <c r="K472" s="42"/>
      <c r="L472" s="42"/>
      <c r="AC472" s="30"/>
      <c r="AD472" s="30"/>
      <c r="AE472" s="30"/>
      <c r="AF472" s="30"/>
      <c r="AG472" s="30"/>
    </row>
    <row r="473" spans="11:33" ht="12.75">
      <c r="K473" s="42"/>
      <c r="L473" s="42"/>
      <c r="AC473" s="30"/>
      <c r="AD473" s="30"/>
      <c r="AE473" s="30"/>
      <c r="AF473" s="30"/>
      <c r="AG473" s="30"/>
    </row>
    <row r="474" spans="11:33" ht="12.75">
      <c r="K474" s="42"/>
      <c r="L474" s="42"/>
      <c r="AC474" s="30"/>
      <c r="AD474" s="30"/>
      <c r="AE474" s="30"/>
      <c r="AF474" s="30"/>
      <c r="AG474" s="30"/>
    </row>
    <row r="475" spans="11:33" ht="12.75">
      <c r="K475" s="42"/>
      <c r="L475" s="42"/>
      <c r="AC475" s="30"/>
      <c r="AD475" s="30"/>
      <c r="AE475" s="30"/>
      <c r="AF475" s="30"/>
      <c r="AG475" s="30"/>
    </row>
    <row r="476" spans="11:33" ht="12.75">
      <c r="K476" s="42"/>
      <c r="L476" s="42"/>
      <c r="AC476" s="30"/>
      <c r="AD476" s="30"/>
      <c r="AE476" s="30"/>
      <c r="AF476" s="30"/>
      <c r="AG476" s="30"/>
    </row>
    <row r="477" spans="11:33" ht="12.75">
      <c r="K477" s="42"/>
      <c r="L477" s="42"/>
      <c r="AC477" s="30"/>
      <c r="AD477" s="30"/>
      <c r="AE477" s="30"/>
      <c r="AF477" s="30"/>
      <c r="AG477" s="30"/>
    </row>
    <row r="478" spans="11:33" ht="12.75">
      <c r="K478" s="42"/>
      <c r="L478" s="42"/>
      <c r="AC478" s="30"/>
      <c r="AD478" s="30"/>
      <c r="AE478" s="30"/>
      <c r="AF478" s="30"/>
      <c r="AG478" s="30"/>
    </row>
    <row r="479" spans="11:33" ht="12.75">
      <c r="K479" s="42"/>
      <c r="L479" s="42"/>
      <c r="AC479" s="30"/>
      <c r="AD479" s="30"/>
      <c r="AE479" s="30"/>
      <c r="AF479" s="30"/>
      <c r="AG479" s="30"/>
    </row>
    <row r="480" spans="11:33" ht="12.75">
      <c r="K480" s="42"/>
      <c r="L480" s="42"/>
      <c r="AC480" s="30"/>
      <c r="AD480" s="30"/>
      <c r="AE480" s="30"/>
      <c r="AF480" s="30"/>
      <c r="AG480" s="30"/>
    </row>
    <row r="481" spans="11:33" ht="12.75">
      <c r="K481" s="42"/>
      <c r="L481" s="42"/>
      <c r="AC481" s="30"/>
      <c r="AD481" s="30"/>
      <c r="AE481" s="30"/>
      <c r="AF481" s="30"/>
      <c r="AG481" s="30"/>
    </row>
    <row r="482" spans="11:33" ht="12.75">
      <c r="K482" s="42"/>
      <c r="L482" s="42"/>
      <c r="AC482" s="30"/>
      <c r="AD482" s="30"/>
      <c r="AE482" s="30"/>
      <c r="AF482" s="30"/>
      <c r="AG482" s="30"/>
    </row>
    <row r="483" spans="11:33" ht="12.75">
      <c r="K483" s="42"/>
      <c r="L483" s="42"/>
      <c r="AC483" s="30"/>
      <c r="AD483" s="30"/>
      <c r="AE483" s="30"/>
      <c r="AF483" s="30"/>
      <c r="AG483" s="30"/>
    </row>
    <row r="484" spans="11:33" ht="12.75">
      <c r="K484" s="42"/>
      <c r="L484" s="42"/>
      <c r="AC484" s="30"/>
      <c r="AD484" s="30"/>
      <c r="AE484" s="30"/>
      <c r="AF484" s="30"/>
      <c r="AG484" s="30"/>
    </row>
    <row r="485" spans="11:33" ht="12.75">
      <c r="K485" s="42"/>
      <c r="L485" s="42"/>
      <c r="AC485" s="30"/>
      <c r="AD485" s="30"/>
      <c r="AE485" s="30"/>
      <c r="AF485" s="30"/>
      <c r="AG485" s="30"/>
    </row>
    <row r="486" spans="11:33" ht="12.75">
      <c r="K486" s="42"/>
      <c r="L486" s="42"/>
      <c r="AC486" s="30"/>
      <c r="AD486" s="30"/>
      <c r="AE486" s="30"/>
      <c r="AF486" s="30"/>
      <c r="AG486" s="30"/>
    </row>
    <row r="487" spans="11:33" ht="12.75">
      <c r="K487" s="42"/>
      <c r="L487" s="42"/>
      <c r="AC487" s="30"/>
      <c r="AD487" s="30"/>
      <c r="AE487" s="30"/>
      <c r="AF487" s="30"/>
      <c r="AG487" s="30"/>
    </row>
    <row r="488" spans="11:33" ht="12.75">
      <c r="K488" s="42"/>
      <c r="L488" s="42"/>
      <c r="AC488" s="30"/>
      <c r="AD488" s="30"/>
      <c r="AE488" s="30"/>
      <c r="AF488" s="30"/>
      <c r="AG488" s="30"/>
    </row>
    <row r="489" spans="11:33" ht="12.75">
      <c r="K489" s="42"/>
      <c r="L489" s="42"/>
      <c r="AC489" s="30"/>
      <c r="AD489" s="30"/>
      <c r="AE489" s="30"/>
      <c r="AF489" s="30"/>
      <c r="AG489" s="30"/>
    </row>
    <row r="490" spans="11:33" ht="12.75">
      <c r="K490" s="42"/>
      <c r="L490" s="42"/>
      <c r="AC490" s="30"/>
      <c r="AD490" s="30"/>
      <c r="AE490" s="30"/>
      <c r="AF490" s="30"/>
      <c r="AG490" s="30"/>
    </row>
    <row r="491" spans="11:33" ht="12.75">
      <c r="K491" s="42"/>
      <c r="L491" s="42"/>
      <c r="AC491" s="30"/>
      <c r="AD491" s="30"/>
      <c r="AE491" s="30"/>
      <c r="AF491" s="30"/>
      <c r="AG491" s="30"/>
    </row>
    <row r="492" spans="11:33" ht="12.75">
      <c r="K492" s="42"/>
      <c r="L492" s="42"/>
      <c r="AC492" s="30"/>
      <c r="AD492" s="30"/>
      <c r="AE492" s="30"/>
      <c r="AF492" s="30"/>
      <c r="AG492" s="30"/>
    </row>
    <row r="493" spans="11:33" ht="12.75">
      <c r="K493" s="42"/>
      <c r="L493" s="42"/>
      <c r="AC493" s="30"/>
      <c r="AD493" s="30"/>
      <c r="AE493" s="30"/>
      <c r="AF493" s="30"/>
      <c r="AG493" s="30"/>
    </row>
    <row r="494" spans="11:33" ht="12.75">
      <c r="K494" s="42"/>
      <c r="L494" s="42"/>
      <c r="AC494" s="30"/>
      <c r="AD494" s="30"/>
      <c r="AE494" s="30"/>
      <c r="AF494" s="30"/>
      <c r="AG494" s="30"/>
    </row>
    <row r="495" spans="11:33" ht="12.75">
      <c r="K495" s="42"/>
      <c r="L495" s="42"/>
      <c r="AC495" s="30"/>
      <c r="AD495" s="30"/>
      <c r="AE495" s="30"/>
      <c r="AF495" s="30"/>
      <c r="AG495" s="30"/>
    </row>
    <row r="496" spans="11:33" ht="12.75">
      <c r="K496" s="42"/>
      <c r="L496" s="42"/>
      <c r="AC496" s="30"/>
      <c r="AD496" s="30"/>
      <c r="AE496" s="30"/>
      <c r="AF496" s="30"/>
      <c r="AG496" s="30"/>
    </row>
    <row r="497" spans="11:33" ht="12.75">
      <c r="K497" s="42"/>
      <c r="L497" s="42"/>
      <c r="AC497" s="30"/>
      <c r="AD497" s="30"/>
      <c r="AE497" s="30"/>
      <c r="AF497" s="30"/>
      <c r="AG497" s="30"/>
    </row>
    <row r="498" spans="11:33" ht="12.75">
      <c r="K498" s="42"/>
      <c r="L498" s="42"/>
      <c r="AC498" s="30"/>
      <c r="AD498" s="30"/>
      <c r="AE498" s="30"/>
      <c r="AF498" s="30"/>
      <c r="AG498" s="30"/>
    </row>
    <row r="499" spans="11:33" ht="12.75">
      <c r="K499" s="42"/>
      <c r="L499" s="42"/>
      <c r="AC499" s="30"/>
      <c r="AD499" s="30"/>
      <c r="AE499" s="30"/>
      <c r="AF499" s="30"/>
      <c r="AG499" s="30"/>
    </row>
    <row r="500" spans="11:33" ht="12.75">
      <c r="K500" s="42"/>
      <c r="L500" s="42"/>
      <c r="AC500" s="30"/>
      <c r="AD500" s="30"/>
      <c r="AE500" s="30"/>
      <c r="AF500" s="30"/>
      <c r="AG500" s="30"/>
    </row>
    <row r="501" spans="11:33" ht="12.75">
      <c r="K501" s="42"/>
      <c r="L501" s="42"/>
      <c r="AC501" s="30"/>
      <c r="AD501" s="30"/>
      <c r="AE501" s="30"/>
      <c r="AF501" s="30"/>
      <c r="AG501" s="30"/>
    </row>
    <row r="502" spans="11:33" ht="12.75">
      <c r="K502" s="42"/>
      <c r="L502" s="42"/>
      <c r="AC502" s="30"/>
      <c r="AD502" s="30"/>
      <c r="AE502" s="30"/>
      <c r="AF502" s="30"/>
      <c r="AG502" s="30"/>
    </row>
    <row r="503" spans="11:33" ht="12.75">
      <c r="K503" s="42"/>
      <c r="L503" s="42"/>
      <c r="AC503" s="30"/>
      <c r="AD503" s="30"/>
      <c r="AE503" s="30"/>
      <c r="AF503" s="30"/>
      <c r="AG503" s="30"/>
    </row>
    <row r="504" spans="11:33" ht="12.75">
      <c r="K504" s="42"/>
      <c r="L504" s="42"/>
      <c r="AC504" s="30"/>
      <c r="AD504" s="30"/>
      <c r="AE504" s="30"/>
      <c r="AF504" s="30"/>
      <c r="AG504" s="30"/>
    </row>
    <row r="505" spans="11:33" ht="12.75">
      <c r="K505" s="42"/>
      <c r="L505" s="42"/>
      <c r="AC505" s="30"/>
      <c r="AD505" s="30"/>
      <c r="AE505" s="30"/>
      <c r="AF505" s="30"/>
      <c r="AG505" s="30"/>
    </row>
    <row r="506" spans="11:33" ht="12.75">
      <c r="K506" s="42"/>
      <c r="L506" s="42"/>
      <c r="AC506" s="30"/>
      <c r="AD506" s="30"/>
      <c r="AE506" s="30"/>
      <c r="AF506" s="30"/>
      <c r="AG506" s="30"/>
    </row>
    <row r="507" spans="11:33" ht="12.75">
      <c r="K507" s="42"/>
      <c r="L507" s="42"/>
      <c r="AC507" s="30"/>
      <c r="AD507" s="30"/>
      <c r="AE507" s="30"/>
      <c r="AF507" s="30"/>
      <c r="AG507" s="30"/>
    </row>
    <row r="508" spans="11:33" ht="12.75">
      <c r="K508" s="42"/>
      <c r="L508" s="42"/>
      <c r="AC508" s="30"/>
      <c r="AD508" s="30"/>
      <c r="AE508" s="30"/>
      <c r="AF508" s="30"/>
      <c r="AG508" s="30"/>
    </row>
    <row r="509" spans="11:33" ht="12.75">
      <c r="K509" s="42"/>
      <c r="L509" s="42"/>
      <c r="AC509" s="30"/>
      <c r="AD509" s="30"/>
      <c r="AE509" s="30"/>
      <c r="AF509" s="30"/>
      <c r="AG509" s="30"/>
    </row>
    <row r="510" spans="11:33" ht="12.75">
      <c r="K510" s="42"/>
      <c r="L510" s="42"/>
      <c r="AC510" s="30"/>
      <c r="AD510" s="30"/>
      <c r="AE510" s="30"/>
      <c r="AF510" s="30"/>
      <c r="AG510" s="30"/>
    </row>
    <row r="511" spans="11:33" ht="12.75">
      <c r="K511" s="42"/>
      <c r="L511" s="42"/>
      <c r="AC511" s="30"/>
      <c r="AD511" s="30"/>
      <c r="AE511" s="30"/>
      <c r="AF511" s="30"/>
      <c r="AG511" s="30"/>
    </row>
    <row r="512" spans="11:33" ht="12.75">
      <c r="K512" s="42"/>
      <c r="L512" s="42"/>
      <c r="AC512" s="30"/>
      <c r="AD512" s="30"/>
      <c r="AE512" s="30"/>
      <c r="AF512" s="30"/>
      <c r="AG512" s="30"/>
    </row>
    <row r="513" spans="11:33" ht="12.75">
      <c r="K513" s="42"/>
      <c r="L513" s="42"/>
      <c r="AC513" s="30"/>
      <c r="AD513" s="30"/>
      <c r="AE513" s="30"/>
      <c r="AF513" s="30"/>
      <c r="AG513" s="30"/>
    </row>
    <row r="514" spans="11:33" ht="12.75">
      <c r="K514" s="42"/>
      <c r="L514" s="42"/>
      <c r="AC514" s="30"/>
      <c r="AD514" s="30"/>
      <c r="AE514" s="30"/>
      <c r="AF514" s="30"/>
      <c r="AG514" s="30"/>
    </row>
    <row r="515" spans="11:33" ht="12.75">
      <c r="K515" s="42"/>
      <c r="L515" s="42"/>
      <c r="AC515" s="30"/>
      <c r="AD515" s="30"/>
      <c r="AE515" s="30"/>
      <c r="AF515" s="30"/>
      <c r="AG515" s="30"/>
    </row>
    <row r="516" spans="11:33" ht="12.75">
      <c r="K516" s="42"/>
      <c r="L516" s="42"/>
      <c r="AC516" s="30"/>
      <c r="AD516" s="30"/>
      <c r="AE516" s="30"/>
      <c r="AF516" s="30"/>
      <c r="AG516" s="30"/>
    </row>
    <row r="517" spans="11:33" ht="12.75">
      <c r="K517" s="42"/>
      <c r="L517" s="42"/>
      <c r="AC517" s="30"/>
      <c r="AD517" s="30"/>
      <c r="AE517" s="30"/>
      <c r="AF517" s="30"/>
      <c r="AG517" s="30"/>
    </row>
    <row r="518" spans="11:33" ht="12.75">
      <c r="K518" s="42"/>
      <c r="L518" s="42"/>
      <c r="AC518" s="30"/>
      <c r="AD518" s="30"/>
      <c r="AE518" s="30"/>
      <c r="AF518" s="30"/>
      <c r="AG518" s="30"/>
    </row>
    <row r="519" spans="11:33" ht="12.75">
      <c r="K519" s="42"/>
      <c r="L519" s="42"/>
      <c r="AC519" s="30"/>
      <c r="AD519" s="30"/>
      <c r="AE519" s="30"/>
      <c r="AF519" s="30"/>
      <c r="AG519" s="30"/>
    </row>
    <row r="520" spans="11:33" ht="12.75">
      <c r="K520" s="42"/>
      <c r="L520" s="42"/>
      <c r="AC520" s="30"/>
      <c r="AD520" s="30"/>
      <c r="AE520" s="30"/>
      <c r="AF520" s="30"/>
      <c r="AG520" s="30"/>
    </row>
    <row r="521" spans="11:33" ht="12.75">
      <c r="K521" s="42"/>
      <c r="L521" s="42"/>
      <c r="AC521" s="30"/>
      <c r="AD521" s="30"/>
      <c r="AE521" s="30"/>
      <c r="AF521" s="30"/>
      <c r="AG521" s="30"/>
    </row>
    <row r="522" spans="11:33" ht="12.75">
      <c r="K522" s="42"/>
      <c r="L522" s="42"/>
      <c r="AC522" s="30"/>
      <c r="AD522" s="30"/>
      <c r="AE522" s="30"/>
      <c r="AF522" s="30"/>
      <c r="AG522" s="30"/>
    </row>
    <row r="523" spans="11:33" ht="12.75">
      <c r="K523" s="42"/>
      <c r="L523" s="42"/>
      <c r="AC523" s="30"/>
      <c r="AD523" s="30"/>
      <c r="AE523" s="30"/>
      <c r="AF523" s="30"/>
      <c r="AG523" s="30"/>
    </row>
    <row r="524" spans="11:33" ht="12.75">
      <c r="K524" s="42"/>
      <c r="L524" s="42"/>
      <c r="AC524" s="30"/>
      <c r="AD524" s="30"/>
      <c r="AE524" s="30"/>
      <c r="AF524" s="30"/>
      <c r="AG524" s="30"/>
    </row>
    <row r="525" spans="11:33" ht="12.75">
      <c r="K525" s="42"/>
      <c r="L525" s="42"/>
      <c r="AC525" s="30"/>
      <c r="AD525" s="30"/>
      <c r="AE525" s="30"/>
      <c r="AF525" s="30"/>
      <c r="AG525" s="30"/>
    </row>
    <row r="526" spans="11:33" ht="12.75">
      <c r="K526" s="42"/>
      <c r="L526" s="42"/>
      <c r="AC526" s="30"/>
      <c r="AD526" s="30"/>
      <c r="AE526" s="30"/>
      <c r="AF526" s="30"/>
      <c r="AG526" s="30"/>
    </row>
    <row r="527" spans="11:33" ht="12.75">
      <c r="K527" s="42"/>
      <c r="L527" s="42"/>
      <c r="AC527" s="30"/>
      <c r="AD527" s="30"/>
      <c r="AE527" s="30"/>
      <c r="AF527" s="30"/>
      <c r="AG527" s="30"/>
    </row>
    <row r="528" spans="11:33" ht="12.75">
      <c r="K528" s="42"/>
      <c r="L528" s="42"/>
      <c r="AC528" s="30"/>
      <c r="AD528" s="30"/>
      <c r="AE528" s="30"/>
      <c r="AF528" s="30"/>
      <c r="AG528" s="30"/>
    </row>
    <row r="529" spans="11:33" ht="12.75">
      <c r="K529" s="42"/>
      <c r="L529" s="42"/>
      <c r="AC529" s="30"/>
      <c r="AD529" s="30"/>
      <c r="AE529" s="30"/>
      <c r="AF529" s="30"/>
      <c r="AG529" s="30"/>
    </row>
    <row r="530" spans="11:33" ht="12.75">
      <c r="K530" s="42"/>
      <c r="L530" s="42"/>
      <c r="AC530" s="30"/>
      <c r="AD530" s="30"/>
      <c r="AE530" s="30"/>
      <c r="AF530" s="30"/>
      <c r="AG530" s="30"/>
    </row>
    <row r="531" spans="11:33" ht="12.75">
      <c r="K531" s="42"/>
      <c r="L531" s="42"/>
      <c r="AC531" s="30"/>
      <c r="AD531" s="30"/>
      <c r="AE531" s="30"/>
      <c r="AF531" s="30"/>
      <c r="AG531" s="30"/>
    </row>
    <row r="532" spans="11:33" ht="12.75">
      <c r="K532" s="42"/>
      <c r="L532" s="42"/>
      <c r="AC532" s="30"/>
      <c r="AD532" s="30"/>
      <c r="AE532" s="30"/>
      <c r="AF532" s="30"/>
      <c r="AG532" s="30"/>
    </row>
    <row r="533" spans="11:33" ht="12.75">
      <c r="K533" s="42"/>
      <c r="L533" s="42"/>
      <c r="AC533" s="30"/>
      <c r="AD533" s="30"/>
      <c r="AE533" s="30"/>
      <c r="AF533" s="30"/>
      <c r="AG533" s="30"/>
    </row>
    <row r="534" spans="11:33" ht="12.75">
      <c r="K534" s="42"/>
      <c r="L534" s="42"/>
      <c r="AC534" s="30"/>
      <c r="AD534" s="30"/>
      <c r="AE534" s="30"/>
      <c r="AF534" s="30"/>
      <c r="AG534" s="30"/>
    </row>
    <row r="535" spans="11:33" ht="12.75">
      <c r="K535" s="42"/>
      <c r="L535" s="42"/>
      <c r="AC535" s="30"/>
      <c r="AD535" s="30"/>
      <c r="AE535" s="30"/>
      <c r="AF535" s="30"/>
      <c r="AG535" s="30"/>
    </row>
    <row r="536" spans="11:33" ht="12.75">
      <c r="K536" s="42"/>
      <c r="L536" s="42"/>
      <c r="AC536" s="30"/>
      <c r="AD536" s="30"/>
      <c r="AE536" s="30"/>
      <c r="AF536" s="30"/>
      <c r="AG536" s="30"/>
    </row>
    <row r="537" spans="11:33" ht="12.75">
      <c r="K537" s="42"/>
      <c r="L537" s="42"/>
      <c r="AC537" s="30"/>
      <c r="AD537" s="30"/>
      <c r="AE537" s="30"/>
      <c r="AF537" s="30"/>
      <c r="AG537" s="30"/>
    </row>
    <row r="538" spans="11:33" ht="12.75">
      <c r="K538" s="42"/>
      <c r="L538" s="42"/>
      <c r="AC538" s="30"/>
      <c r="AD538" s="30"/>
      <c r="AE538" s="30"/>
      <c r="AF538" s="30"/>
      <c r="AG538" s="30"/>
    </row>
    <row r="539" spans="11:33" ht="12.75">
      <c r="K539" s="42"/>
      <c r="L539" s="42"/>
      <c r="AC539" s="30"/>
      <c r="AD539" s="30"/>
      <c r="AE539" s="30"/>
      <c r="AF539" s="30"/>
      <c r="AG539" s="30"/>
    </row>
    <row r="540" spans="11:33" ht="12.75">
      <c r="K540" s="42"/>
      <c r="L540" s="42"/>
      <c r="AC540" s="30"/>
      <c r="AD540" s="30"/>
      <c r="AE540" s="30"/>
      <c r="AF540" s="30"/>
      <c r="AG540" s="30"/>
    </row>
    <row r="541" spans="11:33" ht="12.75">
      <c r="K541" s="42"/>
      <c r="L541" s="42"/>
      <c r="AC541" s="30"/>
      <c r="AD541" s="30"/>
      <c r="AE541" s="30"/>
      <c r="AF541" s="30"/>
      <c r="AG541" s="30"/>
    </row>
    <row r="542" spans="11:33" ht="12.75">
      <c r="K542" s="42"/>
      <c r="L542" s="42"/>
      <c r="AC542" s="30"/>
      <c r="AD542" s="30"/>
      <c r="AE542" s="30"/>
      <c r="AF542" s="30"/>
      <c r="AG542" s="30"/>
    </row>
    <row r="543" spans="11:33" ht="12.75">
      <c r="K543" s="42"/>
      <c r="L543" s="42"/>
      <c r="AC543" s="30"/>
      <c r="AD543" s="30"/>
      <c r="AE543" s="30"/>
      <c r="AF543" s="30"/>
      <c r="AG543" s="30"/>
    </row>
    <row r="544" spans="11:33" ht="12.75">
      <c r="K544" s="42"/>
      <c r="L544" s="42"/>
      <c r="AC544" s="30"/>
      <c r="AD544" s="30"/>
      <c r="AE544" s="30"/>
      <c r="AF544" s="30"/>
      <c r="AG544" s="30"/>
    </row>
    <row r="545" spans="11:33" ht="12.75">
      <c r="K545" s="42"/>
      <c r="L545" s="42"/>
      <c r="AC545" s="30"/>
      <c r="AD545" s="30"/>
      <c r="AE545" s="30"/>
      <c r="AF545" s="30"/>
      <c r="AG545" s="30"/>
    </row>
    <row r="546" spans="11:33" ht="12.75">
      <c r="K546" s="42"/>
      <c r="L546" s="42"/>
      <c r="AC546" s="30"/>
      <c r="AD546" s="30"/>
      <c r="AE546" s="30"/>
      <c r="AF546" s="30"/>
      <c r="AG546" s="30"/>
    </row>
    <row r="547" spans="11:33" ht="12.75">
      <c r="K547" s="42"/>
      <c r="L547" s="42"/>
      <c r="AC547" s="30"/>
      <c r="AD547" s="30"/>
      <c r="AE547" s="30"/>
      <c r="AF547" s="30"/>
      <c r="AG547" s="30"/>
    </row>
    <row r="548" spans="11:33" ht="12.75">
      <c r="K548" s="42"/>
      <c r="L548" s="42"/>
      <c r="AC548" s="30"/>
      <c r="AD548" s="30"/>
      <c r="AE548" s="30"/>
      <c r="AF548" s="30"/>
      <c r="AG548" s="30"/>
    </row>
    <row r="549" spans="11:33" ht="12.75">
      <c r="K549" s="42"/>
      <c r="L549" s="42"/>
      <c r="AC549" s="30"/>
      <c r="AD549" s="30"/>
      <c r="AE549" s="30"/>
      <c r="AF549" s="30"/>
      <c r="AG549" s="30"/>
    </row>
    <row r="550" spans="11:33" ht="12.75">
      <c r="K550" s="42"/>
      <c r="L550" s="42"/>
      <c r="AC550" s="30"/>
      <c r="AD550" s="30"/>
      <c r="AE550" s="30"/>
      <c r="AF550" s="30"/>
      <c r="AG550" s="30"/>
    </row>
    <row r="551" spans="11:33" ht="12.75">
      <c r="K551" s="42"/>
      <c r="L551" s="42"/>
      <c r="AC551" s="30"/>
      <c r="AD551" s="30"/>
      <c r="AE551" s="30"/>
      <c r="AF551" s="30"/>
      <c r="AG551" s="30"/>
    </row>
    <row r="552" spans="11:33" ht="12.75">
      <c r="K552" s="42"/>
      <c r="L552" s="42"/>
      <c r="AC552" s="30"/>
      <c r="AD552" s="30"/>
      <c r="AE552" s="30"/>
      <c r="AF552" s="30"/>
      <c r="AG552" s="30"/>
    </row>
    <row r="553" spans="11:33" ht="12.75">
      <c r="K553" s="42"/>
      <c r="L553" s="42"/>
      <c r="AC553" s="30"/>
      <c r="AD553" s="30"/>
      <c r="AE553" s="30"/>
      <c r="AF553" s="30"/>
      <c r="AG553" s="30"/>
    </row>
    <row r="554" spans="11:33" ht="12.75">
      <c r="K554" s="42"/>
      <c r="L554" s="42"/>
      <c r="AC554" s="30"/>
      <c r="AD554" s="30"/>
      <c r="AE554" s="30"/>
      <c r="AF554" s="30"/>
      <c r="AG554" s="30"/>
    </row>
    <row r="555" spans="11:33" ht="12.75">
      <c r="K555" s="42"/>
      <c r="L555" s="42"/>
      <c r="AC555" s="30"/>
      <c r="AD555" s="30"/>
      <c r="AE555" s="30"/>
      <c r="AF555" s="30"/>
      <c r="AG555" s="30"/>
    </row>
    <row r="556" spans="11:33" ht="12.75">
      <c r="K556" s="42"/>
      <c r="L556" s="42"/>
      <c r="AC556" s="30"/>
      <c r="AD556" s="30"/>
      <c r="AE556" s="30"/>
      <c r="AF556" s="30"/>
      <c r="AG556" s="30"/>
    </row>
    <row r="557" spans="11:33" ht="12.75">
      <c r="K557" s="42"/>
      <c r="L557" s="42"/>
      <c r="AC557" s="30"/>
      <c r="AD557" s="30"/>
      <c r="AE557" s="30"/>
      <c r="AF557" s="30"/>
      <c r="AG557" s="30"/>
    </row>
    <row r="558" spans="11:33" ht="12.75">
      <c r="K558" s="42"/>
      <c r="L558" s="42"/>
      <c r="AC558" s="30"/>
      <c r="AD558" s="30"/>
      <c r="AE558" s="30"/>
      <c r="AF558" s="30"/>
      <c r="AG558" s="30"/>
    </row>
    <row r="559" spans="11:33" ht="12.75">
      <c r="K559" s="42"/>
      <c r="L559" s="42"/>
      <c r="AC559" s="30"/>
      <c r="AD559" s="30"/>
      <c r="AE559" s="30"/>
      <c r="AF559" s="30"/>
      <c r="AG559" s="30"/>
    </row>
    <row r="560" spans="11:33" ht="12.75">
      <c r="K560" s="42"/>
      <c r="L560" s="42"/>
      <c r="AC560" s="30"/>
      <c r="AD560" s="30"/>
      <c r="AE560" s="30"/>
      <c r="AF560" s="30"/>
      <c r="AG560" s="30"/>
    </row>
    <row r="561" spans="11:33" ht="12.75">
      <c r="K561" s="42"/>
      <c r="L561" s="42"/>
      <c r="AC561" s="30"/>
      <c r="AD561" s="30"/>
      <c r="AE561" s="30"/>
      <c r="AF561" s="30"/>
      <c r="AG561" s="30"/>
    </row>
    <row r="562" spans="11:33" ht="12.75">
      <c r="K562" s="42"/>
      <c r="L562" s="42"/>
      <c r="AC562" s="30"/>
      <c r="AD562" s="30"/>
      <c r="AE562" s="30"/>
      <c r="AF562" s="30"/>
      <c r="AG562" s="30"/>
    </row>
    <row r="563" spans="11:33" ht="12.75">
      <c r="K563" s="42"/>
      <c r="L563" s="42"/>
      <c r="AC563" s="30"/>
      <c r="AD563" s="30"/>
      <c r="AE563" s="30"/>
      <c r="AF563" s="30"/>
      <c r="AG563" s="30"/>
    </row>
    <row r="564" spans="11:33" ht="12.75">
      <c r="K564" s="42"/>
      <c r="L564" s="42"/>
      <c r="AC564" s="30"/>
      <c r="AD564" s="30"/>
      <c r="AE564" s="30"/>
      <c r="AF564" s="30"/>
      <c r="AG564" s="30"/>
    </row>
    <row r="565" spans="11:33" ht="12.75">
      <c r="K565" s="42"/>
      <c r="L565" s="42"/>
      <c r="AC565" s="30"/>
      <c r="AD565" s="30"/>
      <c r="AE565" s="30"/>
      <c r="AF565" s="30"/>
      <c r="AG565" s="30"/>
    </row>
    <row r="566" spans="11:33" ht="12.75">
      <c r="K566" s="42"/>
      <c r="L566" s="42"/>
      <c r="AC566" s="30"/>
      <c r="AD566" s="30"/>
      <c r="AE566" s="30"/>
      <c r="AF566" s="30"/>
      <c r="AG566" s="30"/>
    </row>
    <row r="567" spans="11:33" ht="12.75">
      <c r="K567" s="42"/>
      <c r="L567" s="42"/>
      <c r="AC567" s="30"/>
      <c r="AD567" s="30"/>
      <c r="AE567" s="30"/>
      <c r="AF567" s="30"/>
      <c r="AG567" s="30"/>
    </row>
    <row r="568" spans="11:33" ht="12.75">
      <c r="K568" s="42"/>
      <c r="L568" s="42"/>
      <c r="AC568" s="30"/>
      <c r="AD568" s="30"/>
      <c r="AE568" s="30"/>
      <c r="AF568" s="30"/>
      <c r="AG568" s="30"/>
    </row>
    <row r="569" spans="11:33" ht="12.75">
      <c r="K569" s="42"/>
      <c r="L569" s="42"/>
      <c r="AC569" s="30"/>
      <c r="AD569" s="30"/>
      <c r="AE569" s="30"/>
      <c r="AF569" s="30"/>
      <c r="AG569" s="30"/>
    </row>
    <row r="570" spans="11:33" ht="12.75">
      <c r="K570" s="42"/>
      <c r="L570" s="42"/>
      <c r="AC570" s="30"/>
      <c r="AD570" s="30"/>
      <c r="AE570" s="30"/>
      <c r="AF570" s="30"/>
      <c r="AG570" s="30"/>
    </row>
    <row r="571" spans="11:33" ht="12.75">
      <c r="K571" s="42"/>
      <c r="L571" s="42"/>
      <c r="AC571" s="30"/>
      <c r="AD571" s="30"/>
      <c r="AE571" s="30"/>
      <c r="AF571" s="30"/>
      <c r="AG571" s="30"/>
    </row>
    <row r="572" spans="11:33" ht="12.75">
      <c r="K572" s="42"/>
      <c r="L572" s="42"/>
      <c r="AC572" s="30"/>
      <c r="AD572" s="30"/>
      <c r="AE572" s="30"/>
      <c r="AF572" s="30"/>
      <c r="AG572" s="30"/>
    </row>
    <row r="573" spans="11:33" ht="12.75">
      <c r="K573" s="42"/>
      <c r="L573" s="42"/>
      <c r="AC573" s="30"/>
      <c r="AD573" s="30"/>
      <c r="AE573" s="30"/>
      <c r="AF573" s="30"/>
      <c r="AG573" s="30"/>
    </row>
    <row r="574" spans="11:33" ht="12.75">
      <c r="K574" s="42"/>
      <c r="L574" s="42"/>
      <c r="AC574" s="30"/>
      <c r="AD574" s="30"/>
      <c r="AE574" s="30"/>
      <c r="AF574" s="30"/>
      <c r="AG574" s="30"/>
    </row>
    <row r="575" spans="11:33" ht="12.75">
      <c r="K575" s="42"/>
      <c r="L575" s="42"/>
      <c r="AC575" s="30"/>
      <c r="AD575" s="30"/>
      <c r="AE575" s="30"/>
      <c r="AF575" s="30"/>
      <c r="AG575" s="30"/>
    </row>
    <row r="576" spans="11:33" ht="12.75">
      <c r="K576" s="42"/>
      <c r="L576" s="42"/>
      <c r="AC576" s="30"/>
      <c r="AD576" s="30"/>
      <c r="AE576" s="30"/>
      <c r="AF576" s="30"/>
      <c r="AG576" s="30"/>
    </row>
    <row r="577" spans="11:33" ht="12.75">
      <c r="K577" s="42"/>
      <c r="L577" s="42"/>
      <c r="AC577" s="30"/>
      <c r="AD577" s="30"/>
      <c r="AE577" s="30"/>
      <c r="AF577" s="30"/>
      <c r="AG577" s="30"/>
    </row>
    <row r="578" spans="11:33" ht="12.75">
      <c r="K578" s="42"/>
      <c r="L578" s="42"/>
      <c r="AC578" s="30"/>
      <c r="AD578" s="30"/>
      <c r="AE578" s="30"/>
      <c r="AF578" s="30"/>
      <c r="AG578" s="30"/>
    </row>
    <row r="579" spans="11:33" ht="12.75">
      <c r="K579" s="42"/>
      <c r="L579" s="42"/>
      <c r="AC579" s="30"/>
      <c r="AD579" s="30"/>
      <c r="AE579" s="30"/>
      <c r="AF579" s="30"/>
      <c r="AG579" s="30"/>
    </row>
    <row r="580" spans="11:33" ht="12.75">
      <c r="K580" s="42"/>
      <c r="L580" s="42"/>
      <c r="AC580" s="30"/>
      <c r="AD580" s="30"/>
      <c r="AE580" s="30"/>
      <c r="AF580" s="30"/>
      <c r="AG580" s="30"/>
    </row>
    <row r="581" spans="11:33" ht="12.75">
      <c r="K581" s="42"/>
      <c r="L581" s="42"/>
      <c r="AC581" s="30"/>
      <c r="AD581" s="30"/>
      <c r="AE581" s="30"/>
      <c r="AF581" s="30"/>
      <c r="AG581" s="30"/>
    </row>
    <row r="582" spans="11:33" ht="12.75">
      <c r="K582" s="42"/>
      <c r="L582" s="42"/>
      <c r="AC582" s="30"/>
      <c r="AD582" s="30"/>
      <c r="AE582" s="30"/>
      <c r="AF582" s="30"/>
      <c r="AG582" s="30"/>
    </row>
    <row r="583" spans="11:33" ht="12.75">
      <c r="K583" s="42"/>
      <c r="L583" s="42"/>
      <c r="AC583" s="30"/>
      <c r="AD583" s="30"/>
      <c r="AE583" s="30"/>
      <c r="AF583" s="30"/>
      <c r="AG583" s="30"/>
    </row>
    <row r="584" spans="11:33" ht="12.75">
      <c r="K584" s="42"/>
      <c r="L584" s="42"/>
      <c r="AC584" s="30"/>
      <c r="AD584" s="30"/>
      <c r="AE584" s="30"/>
      <c r="AF584" s="30"/>
      <c r="AG584" s="30"/>
    </row>
    <row r="585" spans="11:33" ht="12.75">
      <c r="K585" s="42"/>
      <c r="L585" s="42"/>
      <c r="AC585" s="30"/>
      <c r="AD585" s="30"/>
      <c r="AE585" s="30"/>
      <c r="AF585" s="30"/>
      <c r="AG585" s="30"/>
    </row>
    <row r="586" spans="11:33" ht="12.75">
      <c r="K586" s="42"/>
      <c r="L586" s="42"/>
      <c r="AC586" s="30"/>
      <c r="AD586" s="30"/>
      <c r="AE586" s="30"/>
      <c r="AF586" s="30"/>
      <c r="AG586" s="30"/>
    </row>
    <row r="587" spans="11:33" ht="12.75">
      <c r="K587" s="42"/>
      <c r="L587" s="42"/>
      <c r="AC587" s="30"/>
      <c r="AD587" s="30"/>
      <c r="AE587" s="30"/>
      <c r="AF587" s="30"/>
      <c r="AG587" s="30"/>
    </row>
    <row r="588" spans="11:33" ht="12.75">
      <c r="K588" s="42"/>
      <c r="L588" s="42"/>
      <c r="AC588" s="30"/>
      <c r="AD588" s="30"/>
      <c r="AE588" s="30"/>
      <c r="AF588" s="30"/>
      <c r="AG588" s="30"/>
    </row>
    <row r="589" spans="11:33" ht="12.75">
      <c r="K589" s="42"/>
      <c r="L589" s="42"/>
      <c r="AC589" s="30"/>
      <c r="AD589" s="30"/>
      <c r="AE589" s="30"/>
      <c r="AF589" s="30"/>
      <c r="AG589" s="30"/>
    </row>
    <row r="590" spans="11:33" ht="12.75">
      <c r="K590" s="42"/>
      <c r="L590" s="42"/>
      <c r="AC590" s="30"/>
      <c r="AD590" s="30"/>
      <c r="AE590" s="30"/>
      <c r="AF590" s="30"/>
      <c r="AG590" s="30"/>
    </row>
    <row r="591" spans="11:33" ht="12.75">
      <c r="K591" s="42"/>
      <c r="L591" s="42"/>
      <c r="AC591" s="30"/>
      <c r="AD591" s="30"/>
      <c r="AE591" s="30"/>
      <c r="AF591" s="30"/>
      <c r="AG591" s="30"/>
    </row>
    <row r="592" spans="11:33" ht="12.75">
      <c r="K592" s="42"/>
      <c r="L592" s="42"/>
      <c r="AC592" s="30"/>
      <c r="AD592" s="30"/>
      <c r="AE592" s="30"/>
      <c r="AF592" s="30"/>
      <c r="AG592" s="30"/>
    </row>
    <row r="593" spans="11:33" ht="12.75">
      <c r="K593" s="42"/>
      <c r="L593" s="42"/>
      <c r="AC593" s="30"/>
      <c r="AD593" s="30"/>
      <c r="AE593" s="30"/>
      <c r="AF593" s="30"/>
      <c r="AG593" s="30"/>
    </row>
    <row r="594" spans="11:33" ht="12.75">
      <c r="K594" s="42"/>
      <c r="L594" s="42"/>
      <c r="AC594" s="30"/>
      <c r="AD594" s="30"/>
      <c r="AE594" s="30"/>
      <c r="AF594" s="30"/>
      <c r="AG594" s="30"/>
    </row>
    <row r="595" spans="11:33" ht="12.75">
      <c r="K595" s="42"/>
      <c r="L595" s="42"/>
      <c r="AC595" s="30"/>
      <c r="AD595" s="30"/>
      <c r="AE595" s="30"/>
      <c r="AF595" s="30"/>
      <c r="AG595" s="30"/>
    </row>
    <row r="596" spans="11:33" ht="12.75">
      <c r="K596" s="42"/>
      <c r="L596" s="42"/>
      <c r="AC596" s="30"/>
      <c r="AD596" s="30"/>
      <c r="AE596" s="30"/>
      <c r="AF596" s="30"/>
      <c r="AG596" s="30"/>
    </row>
    <row r="597" spans="11:33" ht="12.75">
      <c r="K597" s="42"/>
      <c r="L597" s="42"/>
      <c r="AC597" s="30"/>
      <c r="AD597" s="30"/>
      <c r="AE597" s="30"/>
      <c r="AF597" s="30"/>
      <c r="AG597" s="30"/>
    </row>
    <row r="598" spans="11:33" ht="12.75">
      <c r="K598" s="42"/>
      <c r="L598" s="42"/>
      <c r="AC598" s="30"/>
      <c r="AD598" s="30"/>
      <c r="AE598" s="30"/>
      <c r="AF598" s="30"/>
      <c r="AG598" s="30"/>
    </row>
    <row r="599" spans="11:33" ht="12.75">
      <c r="K599" s="42"/>
      <c r="L599" s="42"/>
      <c r="AC599" s="30"/>
      <c r="AD599" s="30"/>
      <c r="AE599" s="30"/>
      <c r="AF599" s="30"/>
      <c r="AG599" s="30"/>
    </row>
    <row r="600" spans="11:33" ht="12.75">
      <c r="K600" s="42"/>
      <c r="L600" s="42"/>
      <c r="AC600" s="30"/>
      <c r="AD600" s="30"/>
      <c r="AE600" s="30"/>
      <c r="AF600" s="30"/>
      <c r="AG600" s="30"/>
    </row>
    <row r="601" spans="11:33" ht="12.75">
      <c r="K601" s="42"/>
      <c r="L601" s="42"/>
      <c r="AC601" s="30"/>
      <c r="AD601" s="30"/>
      <c r="AE601" s="30"/>
      <c r="AF601" s="30"/>
      <c r="AG601" s="30"/>
    </row>
    <row r="602" spans="11:33" ht="12.75">
      <c r="K602" s="42"/>
      <c r="L602" s="42"/>
      <c r="AC602" s="30"/>
      <c r="AD602" s="30"/>
      <c r="AE602" s="30"/>
      <c r="AF602" s="30"/>
      <c r="AG602" s="30"/>
    </row>
    <row r="603" spans="11:33" ht="12.75">
      <c r="K603" s="42"/>
      <c r="L603" s="42"/>
      <c r="AC603" s="30"/>
      <c r="AD603" s="30"/>
      <c r="AE603" s="30"/>
      <c r="AF603" s="30"/>
      <c r="AG603" s="30"/>
    </row>
    <row r="604" spans="11:33" ht="12.75">
      <c r="K604" s="42"/>
      <c r="L604" s="42"/>
      <c r="AC604" s="30"/>
      <c r="AD604" s="30"/>
      <c r="AE604" s="30"/>
      <c r="AF604" s="30"/>
      <c r="AG604" s="30"/>
    </row>
    <row r="605" spans="11:33" ht="12.75">
      <c r="K605" s="42"/>
      <c r="L605" s="42"/>
      <c r="AC605" s="30"/>
      <c r="AD605" s="30"/>
      <c r="AE605" s="30"/>
      <c r="AF605" s="30"/>
      <c r="AG605" s="30"/>
    </row>
    <row r="606" spans="11:33" ht="12.75">
      <c r="K606" s="42"/>
      <c r="L606" s="42"/>
      <c r="AC606" s="30"/>
      <c r="AD606" s="30"/>
      <c r="AE606" s="30"/>
      <c r="AF606" s="30"/>
      <c r="AG606" s="30"/>
    </row>
    <row r="607" spans="11:33" ht="12.75">
      <c r="K607" s="42"/>
      <c r="L607" s="42"/>
      <c r="AC607" s="30"/>
      <c r="AD607" s="30"/>
      <c r="AE607" s="30"/>
      <c r="AF607" s="30"/>
      <c r="AG607" s="30"/>
    </row>
    <row r="608" spans="11:33" ht="12.75">
      <c r="K608" s="42"/>
      <c r="L608" s="42"/>
      <c r="AC608" s="30"/>
      <c r="AD608" s="30"/>
      <c r="AE608" s="30"/>
      <c r="AF608" s="30"/>
      <c r="AG608" s="30"/>
    </row>
    <row r="609" spans="11:33" ht="12.75">
      <c r="K609" s="42"/>
      <c r="L609" s="42"/>
      <c r="AC609" s="30"/>
      <c r="AD609" s="30"/>
      <c r="AE609" s="30"/>
      <c r="AF609" s="30"/>
      <c r="AG609" s="30"/>
    </row>
    <row r="610" spans="11:33" ht="12.75">
      <c r="K610" s="42"/>
      <c r="L610" s="42"/>
      <c r="AC610" s="30"/>
      <c r="AD610" s="30"/>
      <c r="AE610" s="30"/>
      <c r="AF610" s="30"/>
      <c r="AG610" s="30"/>
    </row>
    <row r="611" spans="11:33" ht="12.75">
      <c r="K611" s="42"/>
      <c r="L611" s="42"/>
      <c r="AC611" s="30"/>
      <c r="AD611" s="30"/>
      <c r="AE611" s="30"/>
      <c r="AF611" s="30"/>
      <c r="AG611" s="30"/>
    </row>
    <row r="612" spans="11:33" ht="12.75">
      <c r="K612" s="42"/>
      <c r="L612" s="42"/>
      <c r="AC612" s="30"/>
      <c r="AD612" s="30"/>
      <c r="AE612" s="30"/>
      <c r="AF612" s="30"/>
      <c r="AG612" s="30"/>
    </row>
    <row r="613" spans="11:33" ht="12.75">
      <c r="K613" s="42"/>
      <c r="L613" s="42"/>
      <c r="AC613" s="30"/>
      <c r="AD613" s="30"/>
      <c r="AE613" s="30"/>
      <c r="AF613" s="30"/>
      <c r="AG613" s="30"/>
    </row>
    <row r="614" spans="11:33" ht="12.75">
      <c r="K614" s="42"/>
      <c r="L614" s="42"/>
      <c r="AC614" s="30"/>
      <c r="AD614" s="30"/>
      <c r="AE614" s="30"/>
      <c r="AF614" s="30"/>
      <c r="AG614" s="30"/>
    </row>
    <row r="615" spans="11:33" ht="12.75">
      <c r="K615" s="42"/>
      <c r="L615" s="42"/>
      <c r="AC615" s="30"/>
      <c r="AD615" s="30"/>
      <c r="AE615" s="30"/>
      <c r="AF615" s="30"/>
      <c r="AG615" s="30"/>
    </row>
    <row r="616" spans="11:33" ht="12.75">
      <c r="K616" s="42"/>
      <c r="L616" s="42"/>
      <c r="AC616" s="30"/>
      <c r="AD616" s="30"/>
      <c r="AE616" s="30"/>
      <c r="AF616" s="30"/>
      <c r="AG616" s="30"/>
    </row>
    <row r="617" spans="11:33" ht="12.75">
      <c r="K617" s="42"/>
      <c r="L617" s="42"/>
      <c r="AC617" s="30"/>
      <c r="AD617" s="30"/>
      <c r="AE617" s="30"/>
      <c r="AF617" s="30"/>
      <c r="AG617" s="30"/>
    </row>
    <row r="618" spans="11:33" ht="12.75">
      <c r="K618" s="42"/>
      <c r="L618" s="42"/>
      <c r="AC618" s="30"/>
      <c r="AD618" s="30"/>
      <c r="AE618" s="30"/>
      <c r="AF618" s="30"/>
      <c r="AG618" s="30"/>
    </row>
    <row r="619" spans="11:33" ht="12.75">
      <c r="K619" s="42"/>
      <c r="L619" s="42"/>
      <c r="AC619" s="30"/>
      <c r="AD619" s="30"/>
      <c r="AE619" s="30"/>
      <c r="AF619" s="30"/>
      <c r="AG619" s="30"/>
    </row>
    <row r="620" spans="11:33" ht="12.75">
      <c r="K620" s="42"/>
      <c r="L620" s="42"/>
      <c r="AC620" s="30"/>
      <c r="AD620" s="30"/>
      <c r="AE620" s="30"/>
      <c r="AF620" s="30"/>
      <c r="AG620" s="30"/>
    </row>
    <row r="621" spans="11:33" ht="12.75">
      <c r="K621" s="42"/>
      <c r="L621" s="42"/>
      <c r="AC621" s="30"/>
      <c r="AD621" s="30"/>
      <c r="AE621" s="30"/>
      <c r="AF621" s="30"/>
      <c r="AG621" s="30"/>
    </row>
    <row r="622" spans="11:33" ht="12.75">
      <c r="K622" s="42"/>
      <c r="L622" s="42"/>
      <c r="AC622" s="30"/>
      <c r="AD622" s="30"/>
      <c r="AE622" s="30"/>
      <c r="AF622" s="30"/>
      <c r="AG622" s="30"/>
    </row>
    <row r="623" spans="11:33" ht="12.75">
      <c r="K623" s="42"/>
      <c r="L623" s="42"/>
      <c r="AC623" s="30"/>
      <c r="AD623" s="30"/>
      <c r="AE623" s="30"/>
      <c r="AF623" s="30"/>
      <c r="AG623" s="30"/>
    </row>
    <row r="624" spans="11:33" ht="12.75">
      <c r="K624" s="42"/>
      <c r="L624" s="42"/>
      <c r="AC624" s="30"/>
      <c r="AD624" s="30"/>
      <c r="AE624" s="30"/>
      <c r="AF624" s="30"/>
      <c r="AG624" s="30"/>
    </row>
    <row r="625" spans="11:33" ht="12.75">
      <c r="K625" s="42"/>
      <c r="L625" s="42"/>
      <c r="AC625" s="30"/>
      <c r="AD625" s="30"/>
      <c r="AE625" s="30"/>
      <c r="AF625" s="30"/>
      <c r="AG625" s="30"/>
    </row>
    <row r="626" spans="11:33" ht="12.75">
      <c r="K626" s="42"/>
      <c r="L626" s="42"/>
      <c r="AC626" s="30"/>
      <c r="AD626" s="30"/>
      <c r="AE626" s="30"/>
      <c r="AF626" s="30"/>
      <c r="AG626" s="30"/>
    </row>
    <row r="627" spans="11:33" ht="12.75">
      <c r="K627" s="42"/>
      <c r="L627" s="42"/>
      <c r="AC627" s="30"/>
      <c r="AD627" s="30"/>
      <c r="AE627" s="30"/>
      <c r="AF627" s="30"/>
      <c r="AG627" s="30"/>
    </row>
    <row r="628" spans="11:33" ht="12.75">
      <c r="K628" s="42"/>
      <c r="L628" s="42"/>
      <c r="AC628" s="30"/>
      <c r="AD628" s="30"/>
      <c r="AE628" s="30"/>
      <c r="AF628" s="30"/>
      <c r="AG628" s="30"/>
    </row>
    <row r="629" spans="11:33" ht="12.75">
      <c r="K629" s="42"/>
      <c r="L629" s="42"/>
      <c r="AC629" s="30"/>
      <c r="AD629" s="30"/>
      <c r="AE629" s="30"/>
      <c r="AF629" s="30"/>
      <c r="AG629" s="30"/>
    </row>
    <row r="630" spans="11:33" ht="12.75">
      <c r="K630" s="42"/>
      <c r="L630" s="42"/>
      <c r="AC630" s="30"/>
      <c r="AD630" s="30"/>
      <c r="AE630" s="30"/>
      <c r="AF630" s="30"/>
      <c r="AG630" s="30"/>
    </row>
    <row r="631" spans="11:33" ht="12.75">
      <c r="K631" s="42"/>
      <c r="L631" s="42"/>
      <c r="AC631" s="30"/>
      <c r="AD631" s="30"/>
      <c r="AE631" s="30"/>
      <c r="AF631" s="30"/>
      <c r="AG631" s="30"/>
    </row>
    <row r="632" spans="11:33" ht="12.75">
      <c r="K632" s="42"/>
      <c r="L632" s="42"/>
      <c r="AC632" s="30"/>
      <c r="AD632" s="30"/>
      <c r="AE632" s="30"/>
      <c r="AF632" s="30"/>
      <c r="AG632" s="30"/>
    </row>
    <row r="633" spans="11:33" ht="12.75">
      <c r="K633" s="42"/>
      <c r="L633" s="42"/>
      <c r="AC633" s="30"/>
      <c r="AD633" s="30"/>
      <c r="AE633" s="30"/>
      <c r="AF633" s="30"/>
      <c r="AG633" s="30"/>
    </row>
    <row r="634" spans="11:33" ht="12.75">
      <c r="K634" s="42"/>
      <c r="L634" s="42"/>
      <c r="AC634" s="30"/>
      <c r="AD634" s="30"/>
      <c r="AE634" s="30"/>
      <c r="AF634" s="30"/>
      <c r="AG634" s="30"/>
    </row>
    <row r="635" spans="11:33" ht="12.75">
      <c r="K635" s="42"/>
      <c r="L635" s="42"/>
      <c r="AC635" s="30"/>
      <c r="AD635" s="30"/>
      <c r="AE635" s="30"/>
      <c r="AF635" s="30"/>
      <c r="AG635" s="30"/>
    </row>
    <row r="636" spans="11:33" ht="12.75">
      <c r="K636" s="42"/>
      <c r="L636" s="42"/>
      <c r="AC636" s="30"/>
      <c r="AD636" s="30"/>
      <c r="AE636" s="30"/>
      <c r="AF636" s="30"/>
      <c r="AG636" s="30"/>
    </row>
    <row r="637" spans="11:33" ht="12.75">
      <c r="K637" s="42"/>
      <c r="L637" s="42"/>
      <c r="AC637" s="30"/>
      <c r="AD637" s="30"/>
      <c r="AE637" s="30"/>
      <c r="AF637" s="30"/>
      <c r="AG637" s="30"/>
    </row>
    <row r="638" spans="11:33" ht="12.75">
      <c r="K638" s="42"/>
      <c r="L638" s="42"/>
      <c r="AC638" s="30"/>
      <c r="AD638" s="30"/>
      <c r="AE638" s="30"/>
      <c r="AF638" s="30"/>
      <c r="AG638" s="30"/>
    </row>
    <row r="639" spans="11:33" ht="12.75">
      <c r="K639" s="42"/>
      <c r="L639" s="42"/>
      <c r="AC639" s="30"/>
      <c r="AD639" s="30"/>
      <c r="AE639" s="30"/>
      <c r="AF639" s="30"/>
      <c r="AG639" s="30"/>
    </row>
    <row r="640" spans="11:33" ht="12.75">
      <c r="K640" s="42"/>
      <c r="L640" s="42"/>
      <c r="AC640" s="30"/>
      <c r="AD640" s="30"/>
      <c r="AE640" s="30"/>
      <c r="AF640" s="30"/>
      <c r="AG640" s="30"/>
    </row>
    <row r="641" spans="11:33" ht="12.75">
      <c r="K641" s="42"/>
      <c r="L641" s="42"/>
      <c r="AC641" s="30"/>
      <c r="AD641" s="30"/>
      <c r="AE641" s="30"/>
      <c r="AF641" s="30"/>
      <c r="AG641" s="30"/>
    </row>
    <row r="642" spans="11:33" ht="12.75">
      <c r="K642" s="42"/>
      <c r="L642" s="42"/>
      <c r="AC642" s="30"/>
      <c r="AD642" s="30"/>
      <c r="AE642" s="30"/>
      <c r="AF642" s="30"/>
      <c r="AG642" s="30"/>
    </row>
    <row r="643" spans="11:33" ht="12.75">
      <c r="K643" s="42"/>
      <c r="L643" s="42"/>
      <c r="AC643" s="30"/>
      <c r="AD643" s="30"/>
      <c r="AE643" s="30"/>
      <c r="AF643" s="30"/>
      <c r="AG643" s="30"/>
    </row>
    <row r="644" spans="11:33" ht="12.75">
      <c r="K644" s="42"/>
      <c r="L644" s="42"/>
      <c r="AC644" s="30"/>
      <c r="AD644" s="30"/>
      <c r="AE644" s="30"/>
      <c r="AF644" s="30"/>
      <c r="AG644" s="30"/>
    </row>
    <row r="645" spans="11:33" ht="12.75">
      <c r="K645" s="42"/>
      <c r="L645" s="42"/>
      <c r="AC645" s="30"/>
      <c r="AD645" s="30"/>
      <c r="AE645" s="30"/>
      <c r="AF645" s="30"/>
      <c r="AG645" s="30"/>
    </row>
    <row r="646" spans="11:33" ht="12.75">
      <c r="K646" s="42"/>
      <c r="L646" s="42"/>
      <c r="AC646" s="30"/>
      <c r="AD646" s="30"/>
      <c r="AE646" s="30"/>
      <c r="AF646" s="30"/>
      <c r="AG646" s="30"/>
    </row>
    <row r="647" spans="11:33" ht="12.75">
      <c r="K647" s="42"/>
      <c r="L647" s="42"/>
      <c r="AC647" s="30"/>
      <c r="AD647" s="30"/>
      <c r="AE647" s="30"/>
      <c r="AF647" s="30"/>
      <c r="AG647" s="30"/>
    </row>
    <row r="648" spans="11:33" ht="12.75">
      <c r="K648" s="42"/>
      <c r="L648" s="42"/>
      <c r="AC648" s="30"/>
      <c r="AD648" s="30"/>
      <c r="AE648" s="30"/>
      <c r="AF648" s="30"/>
      <c r="AG648" s="30"/>
    </row>
    <row r="649" spans="11:33" ht="12.75">
      <c r="K649" s="42"/>
      <c r="L649" s="42"/>
      <c r="AC649" s="30"/>
      <c r="AD649" s="30"/>
      <c r="AE649" s="30"/>
      <c r="AF649" s="30"/>
      <c r="AG649" s="30"/>
    </row>
    <row r="650" spans="11:33" ht="12.75">
      <c r="K650" s="42"/>
      <c r="L650" s="42"/>
      <c r="AC650" s="30"/>
      <c r="AD650" s="30"/>
      <c r="AE650" s="30"/>
      <c r="AF650" s="30"/>
      <c r="AG650" s="30"/>
    </row>
    <row r="651" spans="11:33" ht="12.75">
      <c r="K651" s="42"/>
      <c r="L651" s="42"/>
      <c r="AC651" s="30"/>
      <c r="AD651" s="30"/>
      <c r="AE651" s="30"/>
      <c r="AF651" s="30"/>
      <c r="AG651" s="30"/>
    </row>
    <row r="652" spans="11:33" ht="12.75">
      <c r="K652" s="42"/>
      <c r="L652" s="42"/>
      <c r="AC652" s="30"/>
      <c r="AD652" s="30"/>
      <c r="AE652" s="30"/>
      <c r="AF652" s="30"/>
      <c r="AG652" s="30"/>
    </row>
    <row r="653" spans="11:33" ht="12.75">
      <c r="K653" s="42"/>
      <c r="L653" s="42"/>
      <c r="AC653" s="30"/>
      <c r="AD653" s="30"/>
      <c r="AE653" s="30"/>
      <c r="AF653" s="30"/>
      <c r="AG653" s="30"/>
    </row>
    <row r="654" spans="11:33" ht="12.75">
      <c r="K654" s="42"/>
      <c r="L654" s="42"/>
      <c r="AC654" s="30"/>
      <c r="AD654" s="30"/>
      <c r="AE654" s="30"/>
      <c r="AF654" s="30"/>
      <c r="AG654" s="30"/>
    </row>
    <row r="655" spans="11:33" ht="12.75">
      <c r="K655" s="42"/>
      <c r="L655" s="42"/>
      <c r="AC655" s="30"/>
      <c r="AD655" s="30"/>
      <c r="AE655" s="30"/>
      <c r="AF655" s="30"/>
      <c r="AG655" s="30"/>
    </row>
    <row r="656" spans="11:33" ht="12.75">
      <c r="K656" s="42"/>
      <c r="L656" s="42"/>
      <c r="AC656" s="30"/>
      <c r="AD656" s="30"/>
      <c r="AE656" s="30"/>
      <c r="AF656" s="30"/>
      <c r="AG656" s="30"/>
    </row>
    <row r="657" spans="11:33" ht="12.75">
      <c r="K657" s="42"/>
      <c r="L657" s="42"/>
      <c r="AC657" s="30"/>
      <c r="AD657" s="30"/>
      <c r="AE657" s="30"/>
      <c r="AF657" s="30"/>
      <c r="AG657" s="30"/>
    </row>
    <row r="658" spans="11:33" ht="12.75">
      <c r="K658" s="42"/>
      <c r="L658" s="42"/>
      <c r="AC658" s="30"/>
      <c r="AD658" s="30"/>
      <c r="AE658" s="30"/>
      <c r="AF658" s="30"/>
      <c r="AG658" s="30"/>
    </row>
    <row r="659" spans="11:33" ht="12.75">
      <c r="K659" s="42"/>
      <c r="L659" s="42"/>
      <c r="AC659" s="30"/>
      <c r="AD659" s="30"/>
      <c r="AE659" s="30"/>
      <c r="AF659" s="30"/>
      <c r="AG659" s="30"/>
    </row>
    <row r="660" spans="11:33" ht="12.75">
      <c r="K660" s="42"/>
      <c r="L660" s="42"/>
      <c r="AC660" s="30"/>
      <c r="AD660" s="30"/>
      <c r="AE660" s="30"/>
      <c r="AF660" s="30"/>
      <c r="AG660" s="30"/>
    </row>
    <row r="661" spans="11:33" ht="12.75">
      <c r="K661" s="42"/>
      <c r="L661" s="42"/>
      <c r="AC661" s="30"/>
      <c r="AD661" s="30"/>
      <c r="AE661" s="30"/>
      <c r="AF661" s="30"/>
      <c r="AG661" s="30"/>
    </row>
    <row r="662" spans="11:33" ht="12.75">
      <c r="K662" s="42"/>
      <c r="L662" s="42"/>
      <c r="AC662" s="30"/>
      <c r="AD662" s="30"/>
      <c r="AE662" s="30"/>
      <c r="AF662" s="30"/>
      <c r="AG662" s="30"/>
    </row>
    <row r="663" spans="11:33" ht="12.75">
      <c r="K663" s="42"/>
      <c r="L663" s="42"/>
      <c r="AC663" s="30"/>
      <c r="AD663" s="30"/>
      <c r="AE663" s="30"/>
      <c r="AF663" s="30"/>
      <c r="AG663" s="30"/>
    </row>
    <row r="664" spans="11:33" ht="12.75">
      <c r="K664" s="42"/>
      <c r="L664" s="42"/>
      <c r="AC664" s="30"/>
      <c r="AD664" s="30"/>
      <c r="AE664" s="30"/>
      <c r="AF664" s="30"/>
      <c r="AG664" s="30"/>
    </row>
    <row r="665" spans="11:33" ht="12.75">
      <c r="K665" s="42"/>
      <c r="L665" s="42"/>
      <c r="AC665" s="30"/>
      <c r="AD665" s="30"/>
      <c r="AE665" s="30"/>
      <c r="AF665" s="30"/>
      <c r="AG665" s="30"/>
    </row>
    <row r="666" spans="11:33" ht="12.75">
      <c r="K666" s="42"/>
      <c r="L666" s="42"/>
      <c r="AC666" s="30"/>
      <c r="AD666" s="30"/>
      <c r="AE666" s="30"/>
      <c r="AF666" s="30"/>
      <c r="AG666" s="30"/>
    </row>
    <row r="667" spans="11:33" ht="12.75">
      <c r="K667" s="42"/>
      <c r="L667" s="42"/>
      <c r="AC667" s="30"/>
      <c r="AD667" s="30"/>
      <c r="AE667" s="30"/>
      <c r="AF667" s="30"/>
      <c r="AG667" s="30"/>
    </row>
    <row r="668" spans="11:33" ht="12.75">
      <c r="K668" s="42"/>
      <c r="L668" s="42"/>
      <c r="AC668" s="30"/>
      <c r="AD668" s="30"/>
      <c r="AE668" s="30"/>
      <c r="AF668" s="30"/>
      <c r="AG668" s="30"/>
    </row>
    <row r="669" spans="11:33" ht="12.75">
      <c r="K669" s="42"/>
      <c r="L669" s="42"/>
      <c r="AC669" s="30"/>
      <c r="AD669" s="30"/>
      <c r="AE669" s="30"/>
      <c r="AF669" s="30"/>
      <c r="AG669" s="30"/>
    </row>
    <row r="670" spans="11:33" ht="12.75">
      <c r="K670" s="42"/>
      <c r="L670" s="42"/>
      <c r="AC670" s="30"/>
      <c r="AD670" s="30"/>
      <c r="AE670" s="30"/>
      <c r="AF670" s="30"/>
      <c r="AG670" s="30"/>
    </row>
    <row r="671" spans="11:33" ht="12.75">
      <c r="K671" s="42"/>
      <c r="L671" s="42"/>
      <c r="AC671" s="30"/>
      <c r="AD671" s="30"/>
      <c r="AE671" s="30"/>
      <c r="AF671" s="30"/>
      <c r="AG671" s="30"/>
    </row>
    <row r="672" spans="11:33" ht="12.75">
      <c r="K672" s="42"/>
      <c r="L672" s="42"/>
      <c r="AC672" s="30"/>
      <c r="AD672" s="30"/>
      <c r="AE672" s="30"/>
      <c r="AF672" s="30"/>
      <c r="AG672" s="30"/>
    </row>
    <row r="673" spans="11:33" ht="12.75">
      <c r="K673" s="42"/>
      <c r="L673" s="42"/>
      <c r="AC673" s="30"/>
      <c r="AD673" s="30"/>
      <c r="AE673" s="30"/>
      <c r="AF673" s="30"/>
      <c r="AG673" s="30"/>
    </row>
    <row r="674" spans="11:33" ht="12.75">
      <c r="K674" s="42"/>
      <c r="L674" s="42"/>
      <c r="AC674" s="30"/>
      <c r="AD674" s="30"/>
      <c r="AE674" s="30"/>
      <c r="AF674" s="30"/>
      <c r="AG674" s="30"/>
    </row>
    <row r="675" spans="11:33" ht="12.75">
      <c r="K675" s="42"/>
      <c r="L675" s="42"/>
      <c r="AC675" s="30"/>
      <c r="AD675" s="30"/>
      <c r="AE675" s="30"/>
      <c r="AF675" s="30"/>
      <c r="AG675" s="30"/>
    </row>
    <row r="676" spans="11:33" ht="12.75">
      <c r="K676" s="42"/>
      <c r="L676" s="42"/>
      <c r="AC676" s="30"/>
      <c r="AD676" s="30"/>
      <c r="AE676" s="30"/>
      <c r="AF676" s="30"/>
      <c r="AG676" s="30"/>
    </row>
    <row r="677" spans="11:33" ht="12.75">
      <c r="K677" s="42"/>
      <c r="L677" s="42"/>
      <c r="AC677" s="30"/>
      <c r="AD677" s="30"/>
      <c r="AE677" s="30"/>
      <c r="AF677" s="30"/>
      <c r="AG677" s="30"/>
    </row>
    <row r="678" spans="11:33" ht="12.75">
      <c r="K678" s="42"/>
      <c r="L678" s="42"/>
      <c r="AC678" s="30"/>
      <c r="AD678" s="30"/>
      <c r="AE678" s="30"/>
      <c r="AF678" s="30"/>
      <c r="AG678" s="30"/>
    </row>
    <row r="679" spans="11:33" ht="12.75">
      <c r="K679" s="42"/>
      <c r="L679" s="42"/>
      <c r="AC679" s="30"/>
      <c r="AD679" s="30"/>
      <c r="AE679" s="30"/>
      <c r="AF679" s="30"/>
      <c r="AG679" s="30"/>
    </row>
    <row r="680" spans="11:33" ht="12.75">
      <c r="K680" s="42"/>
      <c r="L680" s="42"/>
      <c r="AC680" s="30"/>
      <c r="AD680" s="30"/>
      <c r="AE680" s="30"/>
      <c r="AF680" s="30"/>
      <c r="AG680" s="30"/>
    </row>
    <row r="681" spans="11:33" ht="12.75">
      <c r="K681" s="42"/>
      <c r="L681" s="42"/>
      <c r="AC681" s="30"/>
      <c r="AD681" s="30"/>
      <c r="AE681" s="30"/>
      <c r="AF681" s="30"/>
      <c r="AG681" s="30"/>
    </row>
    <row r="682" spans="11:33" ht="12.75">
      <c r="K682" s="42"/>
      <c r="L682" s="42"/>
      <c r="AC682" s="30"/>
      <c r="AD682" s="30"/>
      <c r="AE682" s="30"/>
      <c r="AF682" s="30"/>
      <c r="AG682" s="30"/>
    </row>
    <row r="683" spans="11:33" ht="12.75">
      <c r="K683" s="42"/>
      <c r="L683" s="42"/>
      <c r="AC683" s="30"/>
      <c r="AD683" s="30"/>
      <c r="AE683" s="30"/>
      <c r="AF683" s="30"/>
      <c r="AG683" s="30"/>
    </row>
    <row r="684" spans="11:33" ht="12.75">
      <c r="K684" s="42"/>
      <c r="L684" s="42"/>
      <c r="AC684" s="30"/>
      <c r="AD684" s="30"/>
      <c r="AE684" s="30"/>
      <c r="AF684" s="30"/>
      <c r="AG684" s="30"/>
    </row>
    <row r="685" spans="11:33" ht="12.75">
      <c r="K685" s="42"/>
      <c r="L685" s="42"/>
      <c r="AC685" s="30"/>
      <c r="AD685" s="30"/>
      <c r="AE685" s="30"/>
      <c r="AF685" s="30"/>
      <c r="AG685" s="30"/>
    </row>
    <row r="686" spans="11:33" ht="12.75">
      <c r="K686" s="42"/>
      <c r="L686" s="42"/>
      <c r="AC686" s="30"/>
      <c r="AD686" s="30"/>
      <c r="AE686" s="30"/>
      <c r="AF686" s="30"/>
      <c r="AG686" s="30"/>
    </row>
    <row r="687" spans="11:33" ht="12.75">
      <c r="K687" s="42"/>
      <c r="L687" s="42"/>
      <c r="AC687" s="30"/>
      <c r="AD687" s="30"/>
      <c r="AE687" s="30"/>
      <c r="AF687" s="30"/>
      <c r="AG687" s="30"/>
    </row>
    <row r="688" spans="11:33" ht="12.75">
      <c r="K688" s="42"/>
      <c r="L688" s="42"/>
      <c r="AC688" s="30"/>
      <c r="AD688" s="30"/>
      <c r="AE688" s="30"/>
      <c r="AF688" s="30"/>
      <c r="AG688" s="30"/>
    </row>
    <row r="689" spans="11:33" ht="12.75">
      <c r="K689" s="42"/>
      <c r="L689" s="42"/>
      <c r="AC689" s="30"/>
      <c r="AD689" s="30"/>
      <c r="AE689" s="30"/>
      <c r="AF689" s="30"/>
      <c r="AG689" s="30"/>
    </row>
    <row r="690" spans="11:33" ht="12.75">
      <c r="K690" s="42"/>
      <c r="L690" s="42"/>
      <c r="AC690" s="30"/>
      <c r="AD690" s="30"/>
      <c r="AE690" s="30"/>
      <c r="AF690" s="30"/>
      <c r="AG690" s="30"/>
    </row>
    <row r="691" spans="11:33" ht="12.75">
      <c r="K691" s="42"/>
      <c r="L691" s="42"/>
      <c r="AC691" s="30"/>
      <c r="AD691" s="30"/>
      <c r="AE691" s="30"/>
      <c r="AF691" s="30"/>
      <c r="AG691" s="30"/>
    </row>
    <row r="692" spans="11:33" ht="12.75">
      <c r="K692" s="42"/>
      <c r="L692" s="42"/>
      <c r="AC692" s="30"/>
      <c r="AD692" s="30"/>
      <c r="AE692" s="30"/>
      <c r="AF692" s="30"/>
      <c r="AG692" s="30"/>
    </row>
    <row r="693" spans="11:33" ht="12.75">
      <c r="K693" s="42"/>
      <c r="L693" s="42"/>
      <c r="AC693" s="30"/>
      <c r="AD693" s="30"/>
      <c r="AE693" s="30"/>
      <c r="AF693" s="30"/>
      <c r="AG693" s="30"/>
    </row>
    <row r="694" spans="11:33" ht="12.75">
      <c r="K694" s="42"/>
      <c r="L694" s="42"/>
      <c r="AC694" s="30"/>
      <c r="AD694" s="30"/>
      <c r="AE694" s="30"/>
      <c r="AF694" s="30"/>
      <c r="AG694" s="30"/>
    </row>
    <row r="695" spans="11:33" ht="12.75">
      <c r="K695" s="42"/>
      <c r="L695" s="42"/>
      <c r="AC695" s="30"/>
      <c r="AD695" s="30"/>
      <c r="AE695" s="30"/>
      <c r="AF695" s="30"/>
      <c r="AG695" s="30"/>
    </row>
    <row r="696" spans="11:33" ht="12.75">
      <c r="K696" s="42"/>
      <c r="L696" s="42"/>
      <c r="AC696" s="30"/>
      <c r="AD696" s="30"/>
      <c r="AE696" s="30"/>
      <c r="AF696" s="30"/>
      <c r="AG696" s="30"/>
    </row>
    <row r="697" spans="11:33" ht="12.75">
      <c r="K697" s="42"/>
      <c r="L697" s="42"/>
      <c r="AC697" s="30"/>
      <c r="AD697" s="30"/>
      <c r="AE697" s="30"/>
      <c r="AF697" s="30"/>
      <c r="AG697" s="30"/>
    </row>
    <row r="698" spans="11:33" ht="12.75">
      <c r="K698" s="42"/>
      <c r="L698" s="42"/>
      <c r="AC698" s="30"/>
      <c r="AD698" s="30"/>
      <c r="AE698" s="30"/>
      <c r="AF698" s="30"/>
      <c r="AG698" s="30"/>
    </row>
    <row r="699" spans="11:33" ht="12.75">
      <c r="K699" s="42"/>
      <c r="L699" s="42"/>
      <c r="AC699" s="30"/>
      <c r="AD699" s="30"/>
      <c r="AE699" s="30"/>
      <c r="AF699" s="30"/>
      <c r="AG699" s="30"/>
    </row>
    <row r="700" spans="11:33" ht="12.75">
      <c r="K700" s="42"/>
      <c r="L700" s="42"/>
      <c r="AC700" s="30"/>
      <c r="AD700" s="30"/>
      <c r="AE700" s="30"/>
      <c r="AF700" s="30"/>
      <c r="AG700" s="30"/>
    </row>
    <row r="701" spans="11:33" ht="12.75">
      <c r="K701" s="42"/>
      <c r="L701" s="42"/>
      <c r="AC701" s="30"/>
      <c r="AD701" s="30"/>
      <c r="AE701" s="30"/>
      <c r="AF701" s="30"/>
      <c r="AG701" s="30"/>
    </row>
    <row r="702" spans="11:33" ht="12.75">
      <c r="K702" s="42"/>
      <c r="L702" s="42"/>
      <c r="AC702" s="30"/>
      <c r="AD702" s="30"/>
      <c r="AE702" s="30"/>
      <c r="AF702" s="30"/>
      <c r="AG702" s="30"/>
    </row>
    <row r="703" spans="11:33" ht="12.75">
      <c r="K703" s="42"/>
      <c r="L703" s="42"/>
      <c r="AC703" s="30"/>
      <c r="AD703" s="30"/>
      <c r="AE703" s="30"/>
      <c r="AF703" s="30"/>
      <c r="AG703" s="30"/>
    </row>
    <row r="704" spans="11:33" ht="12.75">
      <c r="K704" s="42"/>
      <c r="L704" s="42"/>
      <c r="AC704" s="30"/>
      <c r="AD704" s="30"/>
      <c r="AE704" s="30"/>
      <c r="AF704" s="30"/>
      <c r="AG704" s="30"/>
    </row>
    <row r="705" spans="11:33" ht="12.75">
      <c r="K705" s="42"/>
      <c r="L705" s="42"/>
      <c r="AC705" s="30"/>
      <c r="AD705" s="30"/>
      <c r="AE705" s="30"/>
      <c r="AF705" s="30"/>
      <c r="AG705" s="30"/>
    </row>
    <row r="706" spans="11:33" ht="12.75">
      <c r="K706" s="42"/>
      <c r="L706" s="42"/>
      <c r="AC706" s="30"/>
      <c r="AD706" s="30"/>
      <c r="AE706" s="30"/>
      <c r="AF706" s="30"/>
      <c r="AG706" s="30"/>
    </row>
    <row r="707" spans="11:33" ht="12.75">
      <c r="K707" s="42"/>
      <c r="L707" s="42"/>
      <c r="AC707" s="30"/>
      <c r="AD707" s="30"/>
      <c r="AE707" s="30"/>
      <c r="AF707" s="30"/>
      <c r="AG707" s="30"/>
    </row>
    <row r="708" spans="11:33" ht="12.75">
      <c r="K708" s="42"/>
      <c r="L708" s="42"/>
      <c r="AC708" s="30"/>
      <c r="AD708" s="30"/>
      <c r="AE708" s="30"/>
      <c r="AF708" s="30"/>
      <c r="AG708" s="30"/>
    </row>
    <row r="709" spans="11:33" ht="12.75">
      <c r="K709" s="42"/>
      <c r="L709" s="42"/>
      <c r="AC709" s="30"/>
      <c r="AD709" s="30"/>
      <c r="AE709" s="30"/>
      <c r="AF709" s="30"/>
      <c r="AG709" s="30"/>
    </row>
    <row r="710" spans="11:33" ht="12.75">
      <c r="K710" s="42"/>
      <c r="L710" s="42"/>
      <c r="AC710" s="30"/>
      <c r="AD710" s="30"/>
      <c r="AE710" s="30"/>
      <c r="AF710" s="30"/>
      <c r="AG710" s="30"/>
    </row>
    <row r="711" spans="11:33" ht="12.75">
      <c r="K711" s="42"/>
      <c r="L711" s="42"/>
      <c r="AC711" s="30"/>
      <c r="AD711" s="30"/>
      <c r="AE711" s="30"/>
      <c r="AF711" s="30"/>
      <c r="AG711" s="30"/>
    </row>
    <row r="712" spans="11:33" ht="12.75">
      <c r="K712" s="42"/>
      <c r="L712" s="42"/>
      <c r="AC712" s="30"/>
      <c r="AD712" s="30"/>
      <c r="AE712" s="30"/>
      <c r="AF712" s="30"/>
      <c r="AG712" s="30"/>
    </row>
    <row r="713" spans="11:33" ht="12.75">
      <c r="K713" s="42"/>
      <c r="L713" s="42"/>
      <c r="AC713" s="30"/>
      <c r="AD713" s="30"/>
      <c r="AE713" s="30"/>
      <c r="AF713" s="30"/>
      <c r="AG713" s="30"/>
    </row>
    <row r="714" spans="11:33" ht="12.75">
      <c r="K714" s="42"/>
      <c r="L714" s="42"/>
      <c r="AC714" s="30"/>
      <c r="AD714" s="30"/>
      <c r="AE714" s="30"/>
      <c r="AF714" s="30"/>
      <c r="AG714" s="30"/>
    </row>
    <row r="715" spans="11:33" ht="12.75">
      <c r="K715" s="42"/>
      <c r="L715" s="42"/>
      <c r="AC715" s="30"/>
      <c r="AD715" s="30"/>
      <c r="AE715" s="30"/>
      <c r="AF715" s="30"/>
      <c r="AG715" s="30"/>
    </row>
    <row r="716" spans="11:33" ht="12.75">
      <c r="K716" s="42"/>
      <c r="L716" s="42"/>
      <c r="AC716" s="30"/>
      <c r="AD716" s="30"/>
      <c r="AE716" s="30"/>
      <c r="AF716" s="30"/>
      <c r="AG716" s="30"/>
    </row>
    <row r="717" spans="11:33" ht="12.75">
      <c r="K717" s="42"/>
      <c r="L717" s="42"/>
      <c r="AC717" s="30"/>
      <c r="AD717" s="30"/>
      <c r="AE717" s="30"/>
      <c r="AF717" s="30"/>
      <c r="AG717" s="30"/>
    </row>
    <row r="718" spans="11:33" ht="12.75">
      <c r="K718" s="42"/>
      <c r="L718" s="42"/>
      <c r="AC718" s="30"/>
      <c r="AD718" s="30"/>
      <c r="AE718" s="30"/>
      <c r="AF718" s="30"/>
      <c r="AG718" s="30"/>
    </row>
    <row r="719" spans="11:33" ht="12.75">
      <c r="K719" s="42"/>
      <c r="L719" s="42"/>
      <c r="AC719" s="30"/>
      <c r="AD719" s="30"/>
      <c r="AE719" s="30"/>
      <c r="AF719" s="30"/>
      <c r="AG719" s="30"/>
    </row>
    <row r="720" spans="11:33" ht="12.75">
      <c r="K720" s="42"/>
      <c r="L720" s="42"/>
      <c r="AC720" s="30"/>
      <c r="AD720" s="30"/>
      <c r="AE720" s="30"/>
      <c r="AF720" s="30"/>
      <c r="AG720" s="30"/>
    </row>
    <row r="721" spans="11:33" ht="12.75">
      <c r="K721" s="42"/>
      <c r="L721" s="42"/>
      <c r="AC721" s="30"/>
      <c r="AD721" s="30"/>
      <c r="AE721" s="30"/>
      <c r="AF721" s="30"/>
      <c r="AG721" s="30"/>
    </row>
    <row r="722" spans="11:33" ht="12.75">
      <c r="K722" s="42"/>
      <c r="L722" s="42"/>
      <c r="AC722" s="30"/>
      <c r="AD722" s="30"/>
      <c r="AE722" s="30"/>
      <c r="AF722" s="30"/>
      <c r="AG722" s="30"/>
    </row>
    <row r="723" spans="11:33" ht="12.75">
      <c r="K723" s="42"/>
      <c r="L723" s="42"/>
      <c r="AC723" s="30"/>
      <c r="AD723" s="30"/>
      <c r="AE723" s="30"/>
      <c r="AF723" s="30"/>
      <c r="AG723" s="30"/>
    </row>
    <row r="724" spans="11:33" ht="12.75">
      <c r="K724" s="42"/>
      <c r="L724" s="42"/>
      <c r="AC724" s="30"/>
      <c r="AD724" s="30"/>
      <c r="AE724" s="30"/>
      <c r="AF724" s="30"/>
      <c r="AG724" s="30"/>
    </row>
    <row r="725" spans="11:33" ht="12.75">
      <c r="K725" s="42"/>
      <c r="L725" s="42"/>
      <c r="AC725" s="30"/>
      <c r="AD725" s="30"/>
      <c r="AE725" s="30"/>
      <c r="AF725" s="30"/>
      <c r="AG725" s="30"/>
    </row>
    <row r="726" spans="11:33" ht="12.75">
      <c r="K726" s="42"/>
      <c r="L726" s="42"/>
      <c r="AC726" s="30"/>
      <c r="AD726" s="30"/>
      <c r="AE726" s="30"/>
      <c r="AF726" s="30"/>
      <c r="AG726" s="30"/>
    </row>
    <row r="727" spans="11:33" ht="12.75">
      <c r="K727" s="42"/>
      <c r="L727" s="42"/>
      <c r="AC727" s="30"/>
      <c r="AD727" s="30"/>
      <c r="AE727" s="30"/>
      <c r="AF727" s="30"/>
      <c r="AG727" s="30"/>
    </row>
    <row r="728" spans="11:33" ht="12.75">
      <c r="K728" s="42"/>
      <c r="L728" s="42"/>
      <c r="AC728" s="30"/>
      <c r="AD728" s="30"/>
      <c r="AE728" s="30"/>
      <c r="AF728" s="30"/>
      <c r="AG728" s="30"/>
    </row>
    <row r="729" spans="11:33" ht="12.75">
      <c r="K729" s="42"/>
      <c r="L729" s="42"/>
      <c r="AC729" s="30"/>
      <c r="AD729" s="30"/>
      <c r="AE729" s="30"/>
      <c r="AF729" s="30"/>
      <c r="AG729" s="30"/>
    </row>
    <row r="730" spans="11:33" ht="12.75">
      <c r="K730" s="42"/>
      <c r="L730" s="42"/>
      <c r="AC730" s="30"/>
      <c r="AD730" s="30"/>
      <c r="AE730" s="30"/>
      <c r="AF730" s="30"/>
      <c r="AG730" s="30"/>
    </row>
    <row r="731" spans="11:33" ht="12.75">
      <c r="K731" s="42"/>
      <c r="L731" s="42"/>
      <c r="AC731" s="30"/>
      <c r="AD731" s="30"/>
      <c r="AE731" s="30"/>
      <c r="AF731" s="30"/>
      <c r="AG731" s="30"/>
    </row>
    <row r="732" spans="11:33" ht="12.75">
      <c r="K732" s="42"/>
      <c r="L732" s="42"/>
      <c r="AC732" s="30"/>
      <c r="AD732" s="30"/>
      <c r="AE732" s="30"/>
      <c r="AF732" s="30"/>
      <c r="AG732" s="30"/>
    </row>
    <row r="733" spans="11:33" ht="12.75">
      <c r="K733" s="42"/>
      <c r="L733" s="42"/>
      <c r="AC733" s="30"/>
      <c r="AD733" s="30"/>
      <c r="AE733" s="30"/>
      <c r="AF733" s="30"/>
      <c r="AG733" s="30"/>
    </row>
    <row r="734" spans="11:33" ht="12.75">
      <c r="K734" s="42"/>
      <c r="L734" s="42"/>
      <c r="AC734" s="30"/>
      <c r="AD734" s="30"/>
      <c r="AE734" s="30"/>
      <c r="AF734" s="30"/>
      <c r="AG734" s="30"/>
    </row>
    <row r="735" spans="11:33" ht="12.75">
      <c r="K735" s="42"/>
      <c r="L735" s="42"/>
      <c r="AC735" s="30"/>
      <c r="AD735" s="30"/>
      <c r="AE735" s="30"/>
      <c r="AF735" s="30"/>
      <c r="AG735" s="30"/>
    </row>
    <row r="736" spans="11:33" ht="12.75">
      <c r="K736" s="42"/>
      <c r="L736" s="42"/>
      <c r="AC736" s="30"/>
      <c r="AD736" s="30"/>
      <c r="AE736" s="30"/>
      <c r="AF736" s="30"/>
      <c r="AG736" s="30"/>
    </row>
    <row r="737" spans="11:33" ht="12.75">
      <c r="K737" s="42"/>
      <c r="L737" s="42"/>
      <c r="AC737" s="30"/>
      <c r="AD737" s="30"/>
      <c r="AE737" s="30"/>
      <c r="AF737" s="30"/>
      <c r="AG737" s="30"/>
    </row>
    <row r="738" spans="11:33" ht="12.75">
      <c r="K738" s="42"/>
      <c r="L738" s="42"/>
      <c r="AC738" s="30"/>
      <c r="AD738" s="30"/>
      <c r="AE738" s="30"/>
      <c r="AF738" s="30"/>
      <c r="AG738" s="30"/>
    </row>
    <row r="739" spans="11:33" ht="12.75">
      <c r="K739" s="42"/>
      <c r="L739" s="42"/>
      <c r="AC739" s="30"/>
      <c r="AD739" s="30"/>
      <c r="AE739" s="30"/>
      <c r="AF739" s="30"/>
      <c r="AG739" s="30"/>
    </row>
    <row r="740" spans="11:33" ht="12.75">
      <c r="K740" s="42"/>
      <c r="L740" s="42"/>
      <c r="AC740" s="30"/>
      <c r="AD740" s="30"/>
      <c r="AE740" s="30"/>
      <c r="AF740" s="30"/>
      <c r="AG740" s="30"/>
    </row>
    <row r="741" spans="11:33" ht="12.75">
      <c r="K741" s="42"/>
      <c r="L741" s="42"/>
      <c r="AC741" s="30"/>
      <c r="AD741" s="30"/>
      <c r="AE741" s="30"/>
      <c r="AF741" s="30"/>
      <c r="AG741" s="30"/>
    </row>
    <row r="742" spans="11:33" ht="12.75">
      <c r="K742" s="42"/>
      <c r="L742" s="42"/>
      <c r="AC742" s="30"/>
      <c r="AD742" s="30"/>
      <c r="AE742" s="30"/>
      <c r="AF742" s="30"/>
      <c r="AG742" s="30"/>
    </row>
    <row r="743" spans="11:33" ht="12.75">
      <c r="K743" s="42"/>
      <c r="L743" s="42"/>
      <c r="AC743" s="30"/>
      <c r="AD743" s="30"/>
      <c r="AE743" s="30"/>
      <c r="AF743" s="30"/>
      <c r="AG743" s="30"/>
    </row>
    <row r="744" spans="11:33" ht="12.75">
      <c r="K744" s="42"/>
      <c r="L744" s="42"/>
      <c r="AC744" s="30"/>
      <c r="AD744" s="30"/>
      <c r="AE744" s="30"/>
      <c r="AF744" s="30"/>
      <c r="AG744" s="30"/>
    </row>
    <row r="745" spans="11:33" ht="12.75">
      <c r="K745" s="42"/>
      <c r="L745" s="42"/>
      <c r="AC745" s="30"/>
      <c r="AD745" s="30"/>
      <c r="AE745" s="30"/>
      <c r="AF745" s="30"/>
      <c r="AG745" s="30"/>
    </row>
    <row r="746" spans="11:33" ht="12.75">
      <c r="K746" s="42"/>
      <c r="L746" s="42"/>
      <c r="AC746" s="30"/>
      <c r="AD746" s="30"/>
      <c r="AE746" s="30"/>
      <c r="AF746" s="30"/>
      <c r="AG746" s="30"/>
    </row>
    <row r="747" spans="11:33" ht="12.75">
      <c r="K747" s="42"/>
      <c r="L747" s="42"/>
      <c r="AC747" s="30"/>
      <c r="AD747" s="30"/>
      <c r="AE747" s="30"/>
      <c r="AF747" s="30"/>
      <c r="AG747" s="30"/>
    </row>
    <row r="748" spans="11:33" ht="12.75">
      <c r="K748" s="42"/>
      <c r="L748" s="42"/>
      <c r="AC748" s="30"/>
      <c r="AD748" s="30"/>
      <c r="AE748" s="30"/>
      <c r="AF748" s="30"/>
      <c r="AG748" s="30"/>
    </row>
    <row r="749" spans="11:33" ht="12.75">
      <c r="K749" s="42"/>
      <c r="L749" s="42"/>
      <c r="AC749" s="30"/>
      <c r="AD749" s="30"/>
      <c r="AE749" s="30"/>
      <c r="AF749" s="30"/>
      <c r="AG749" s="30"/>
    </row>
    <row r="750" spans="11:33" ht="12.75">
      <c r="K750" s="42"/>
      <c r="L750" s="42"/>
      <c r="AC750" s="30"/>
      <c r="AD750" s="30"/>
      <c r="AE750" s="30"/>
      <c r="AF750" s="30"/>
      <c r="AG750" s="30"/>
    </row>
    <row r="751" spans="11:33" ht="12.75">
      <c r="K751" s="42"/>
      <c r="L751" s="42"/>
      <c r="AC751" s="30"/>
      <c r="AD751" s="30"/>
      <c r="AE751" s="30"/>
      <c r="AF751" s="30"/>
      <c r="AG751" s="30"/>
    </row>
    <row r="752" spans="11:33" ht="12.75">
      <c r="K752" s="42"/>
      <c r="L752" s="42"/>
      <c r="AC752" s="30"/>
      <c r="AD752" s="30"/>
      <c r="AE752" s="30"/>
      <c r="AF752" s="30"/>
      <c r="AG752" s="30"/>
    </row>
    <row r="753" spans="11:33" ht="12.75">
      <c r="K753" s="42"/>
      <c r="L753" s="42"/>
      <c r="AC753" s="30"/>
      <c r="AD753" s="30"/>
      <c r="AE753" s="30"/>
      <c r="AF753" s="30"/>
      <c r="AG753" s="30"/>
    </row>
    <row r="754" spans="11:33" ht="12.75">
      <c r="K754" s="42"/>
      <c r="L754" s="42"/>
      <c r="AC754" s="30"/>
      <c r="AD754" s="30"/>
      <c r="AE754" s="30"/>
      <c r="AF754" s="30"/>
      <c r="AG754" s="30"/>
    </row>
    <row r="755" spans="11:33" ht="12.75">
      <c r="K755" s="42"/>
      <c r="L755" s="42"/>
      <c r="AC755" s="30"/>
      <c r="AD755" s="30"/>
      <c r="AE755" s="30"/>
      <c r="AF755" s="30"/>
      <c r="AG755" s="30"/>
    </row>
    <row r="756" spans="11:33" ht="12.75">
      <c r="K756" s="42"/>
      <c r="L756" s="42"/>
      <c r="AC756" s="30"/>
      <c r="AD756" s="30"/>
      <c r="AE756" s="30"/>
      <c r="AF756" s="30"/>
      <c r="AG756" s="30"/>
    </row>
    <row r="757" spans="11:33" ht="12.75">
      <c r="K757" s="42"/>
      <c r="L757" s="42"/>
      <c r="AC757" s="30"/>
      <c r="AD757" s="30"/>
      <c r="AE757" s="30"/>
      <c r="AF757" s="30"/>
      <c r="AG757" s="30"/>
    </row>
    <row r="758" spans="11:33" ht="12.75">
      <c r="K758" s="42"/>
      <c r="L758" s="42"/>
      <c r="AC758" s="30"/>
      <c r="AD758" s="30"/>
      <c r="AE758" s="30"/>
      <c r="AF758" s="30"/>
      <c r="AG758" s="30"/>
    </row>
    <row r="759" spans="11:33" ht="12.75">
      <c r="K759" s="42"/>
      <c r="L759" s="42"/>
      <c r="AC759" s="30"/>
      <c r="AD759" s="30"/>
      <c r="AE759" s="30"/>
      <c r="AF759" s="30"/>
      <c r="AG759" s="30"/>
    </row>
    <row r="760" spans="11:33" ht="12.75">
      <c r="K760" s="42"/>
      <c r="L760" s="42"/>
      <c r="AC760" s="30"/>
      <c r="AD760" s="30"/>
      <c r="AE760" s="30"/>
      <c r="AF760" s="30"/>
      <c r="AG760" s="30"/>
    </row>
    <row r="761" spans="11:33" ht="12.75">
      <c r="K761" s="42"/>
      <c r="L761" s="42"/>
      <c r="AC761" s="30"/>
      <c r="AD761" s="30"/>
      <c r="AE761" s="30"/>
      <c r="AF761" s="30"/>
      <c r="AG761" s="30"/>
    </row>
    <row r="762" spans="11:33" ht="12.75">
      <c r="K762" s="42"/>
      <c r="L762" s="42"/>
      <c r="AC762" s="30"/>
      <c r="AD762" s="30"/>
      <c r="AE762" s="30"/>
      <c r="AF762" s="30"/>
      <c r="AG762" s="30"/>
    </row>
    <row r="763" spans="11:33" ht="12.75">
      <c r="K763" s="42"/>
      <c r="L763" s="42"/>
      <c r="AC763" s="30"/>
      <c r="AD763" s="30"/>
      <c r="AE763" s="30"/>
      <c r="AF763" s="30"/>
      <c r="AG763" s="30"/>
    </row>
    <row r="764" spans="11:33" ht="12.75">
      <c r="K764" s="42"/>
      <c r="L764" s="42"/>
      <c r="AC764" s="30"/>
      <c r="AD764" s="30"/>
      <c r="AE764" s="30"/>
      <c r="AF764" s="30"/>
      <c r="AG764" s="30"/>
    </row>
    <row r="765" spans="11:33" ht="12.75">
      <c r="K765" s="42"/>
      <c r="L765" s="42"/>
      <c r="AC765" s="30"/>
      <c r="AD765" s="30"/>
      <c r="AE765" s="30"/>
      <c r="AF765" s="30"/>
      <c r="AG765" s="30"/>
    </row>
    <row r="766" spans="11:33" ht="12.75">
      <c r="K766" s="42"/>
      <c r="L766" s="42"/>
      <c r="AC766" s="30"/>
      <c r="AD766" s="30"/>
      <c r="AE766" s="30"/>
      <c r="AF766" s="30"/>
      <c r="AG766" s="30"/>
    </row>
    <row r="767" spans="11:33" ht="12.75">
      <c r="K767" s="42"/>
      <c r="L767" s="42"/>
      <c r="AC767" s="30"/>
      <c r="AD767" s="30"/>
      <c r="AE767" s="30"/>
      <c r="AF767" s="30"/>
      <c r="AG767" s="30"/>
    </row>
    <row r="768" spans="11:33" ht="12.75">
      <c r="K768" s="42"/>
      <c r="L768" s="42"/>
      <c r="AC768" s="30"/>
      <c r="AD768" s="30"/>
      <c r="AE768" s="30"/>
      <c r="AF768" s="30"/>
      <c r="AG768" s="30"/>
    </row>
    <row r="769" spans="11:33" ht="12.75">
      <c r="K769" s="42"/>
      <c r="L769" s="42"/>
      <c r="AC769" s="30"/>
      <c r="AD769" s="30"/>
      <c r="AE769" s="30"/>
      <c r="AF769" s="30"/>
      <c r="AG769" s="30"/>
    </row>
    <row r="770" spans="11:33" ht="12.75">
      <c r="K770" s="42"/>
      <c r="L770" s="42"/>
      <c r="AC770" s="30"/>
      <c r="AD770" s="30"/>
      <c r="AE770" s="30"/>
      <c r="AF770" s="30"/>
      <c r="AG770" s="30"/>
    </row>
    <row r="771" spans="11:33" ht="12.75">
      <c r="K771" s="42"/>
      <c r="L771" s="42"/>
      <c r="AC771" s="30"/>
      <c r="AD771" s="30"/>
      <c r="AE771" s="30"/>
      <c r="AF771" s="30"/>
      <c r="AG771" s="30"/>
    </row>
    <row r="772" spans="11:33" ht="12.75">
      <c r="K772" s="42"/>
      <c r="L772" s="42"/>
      <c r="AC772" s="30"/>
      <c r="AD772" s="30"/>
      <c r="AE772" s="30"/>
      <c r="AF772" s="30"/>
      <c r="AG772" s="30"/>
    </row>
    <row r="773" spans="11:33" ht="12.75">
      <c r="K773" s="42"/>
      <c r="L773" s="42"/>
      <c r="AC773" s="30"/>
      <c r="AD773" s="30"/>
      <c r="AE773" s="30"/>
      <c r="AF773" s="30"/>
      <c r="AG773" s="30"/>
    </row>
    <row r="774" spans="11:33" ht="12.75">
      <c r="K774" s="42"/>
      <c r="L774" s="42"/>
      <c r="AC774" s="30"/>
      <c r="AD774" s="30"/>
      <c r="AE774" s="30"/>
      <c r="AF774" s="30"/>
      <c r="AG774" s="30"/>
    </row>
    <row r="775" spans="11:33" ht="12.75">
      <c r="K775" s="42"/>
      <c r="L775" s="42"/>
      <c r="AC775" s="30"/>
      <c r="AD775" s="30"/>
      <c r="AE775" s="30"/>
      <c r="AF775" s="30"/>
      <c r="AG775" s="30"/>
    </row>
    <row r="776" spans="11:33" ht="12.75">
      <c r="K776" s="42"/>
      <c r="L776" s="42"/>
      <c r="AC776" s="30"/>
      <c r="AD776" s="30"/>
      <c r="AE776" s="30"/>
      <c r="AF776" s="30"/>
      <c r="AG776" s="30"/>
    </row>
    <row r="777" spans="11:33" ht="12.75">
      <c r="K777" s="42"/>
      <c r="L777" s="42"/>
      <c r="AC777" s="30"/>
      <c r="AD777" s="30"/>
      <c r="AE777" s="30"/>
      <c r="AF777" s="30"/>
      <c r="AG777" s="30"/>
    </row>
    <row r="778" spans="11:33" ht="12.75">
      <c r="K778" s="42"/>
      <c r="L778" s="42"/>
      <c r="AC778" s="30"/>
      <c r="AD778" s="30"/>
      <c r="AE778" s="30"/>
      <c r="AF778" s="30"/>
      <c r="AG778" s="30"/>
    </row>
    <row r="779" spans="11:33" ht="12.75">
      <c r="K779" s="42"/>
      <c r="L779" s="42"/>
      <c r="AC779" s="30"/>
      <c r="AD779" s="30"/>
      <c r="AE779" s="30"/>
      <c r="AF779" s="30"/>
      <c r="AG779" s="30"/>
    </row>
    <row r="780" spans="11:33" ht="12.75">
      <c r="K780" s="42"/>
      <c r="L780" s="42"/>
      <c r="AC780" s="30"/>
      <c r="AD780" s="30"/>
      <c r="AE780" s="30"/>
      <c r="AF780" s="30"/>
      <c r="AG780" s="30"/>
    </row>
    <row r="781" spans="11:33" ht="12.75">
      <c r="K781" s="42"/>
      <c r="L781" s="42"/>
      <c r="AC781" s="30"/>
      <c r="AD781" s="30"/>
      <c r="AE781" s="30"/>
      <c r="AF781" s="30"/>
      <c r="AG781" s="30"/>
    </row>
    <row r="782" spans="11:33" ht="12.75">
      <c r="K782" s="42"/>
      <c r="L782" s="42"/>
      <c r="AC782" s="30"/>
      <c r="AD782" s="30"/>
      <c r="AE782" s="30"/>
      <c r="AF782" s="30"/>
      <c r="AG782" s="30"/>
    </row>
    <row r="783" spans="11:33" ht="12.75">
      <c r="K783" s="42"/>
      <c r="L783" s="42"/>
      <c r="AC783" s="30"/>
      <c r="AD783" s="30"/>
      <c r="AE783" s="30"/>
      <c r="AF783" s="30"/>
      <c r="AG783" s="30"/>
    </row>
    <row r="784" spans="11:33" ht="12.75">
      <c r="K784" s="42"/>
      <c r="L784" s="42"/>
      <c r="AC784" s="30"/>
      <c r="AD784" s="30"/>
      <c r="AE784" s="30"/>
      <c r="AF784" s="30"/>
      <c r="AG784" s="30"/>
    </row>
    <row r="785" spans="11:33" ht="12.75">
      <c r="K785" s="42"/>
      <c r="L785" s="42"/>
      <c r="AC785" s="30"/>
      <c r="AD785" s="30"/>
      <c r="AE785" s="30"/>
      <c r="AF785" s="30"/>
      <c r="AG785" s="30"/>
    </row>
    <row r="786" spans="11:33" ht="12.75">
      <c r="K786" s="42"/>
      <c r="L786" s="42"/>
      <c r="AC786" s="30"/>
      <c r="AD786" s="30"/>
      <c r="AE786" s="30"/>
      <c r="AF786" s="30"/>
      <c r="AG786" s="30"/>
    </row>
    <row r="787" spans="11:33" ht="12.75">
      <c r="K787" s="42"/>
      <c r="L787" s="42"/>
      <c r="AC787" s="30"/>
      <c r="AD787" s="30"/>
      <c r="AE787" s="30"/>
      <c r="AF787" s="30"/>
      <c r="AG787" s="30"/>
    </row>
    <row r="788" spans="11:33" ht="12.75">
      <c r="K788" s="42"/>
      <c r="L788" s="42"/>
      <c r="AC788" s="30"/>
      <c r="AD788" s="30"/>
      <c r="AE788" s="30"/>
      <c r="AF788" s="30"/>
      <c r="AG788" s="30"/>
    </row>
    <row r="789" spans="11:33" ht="12.75">
      <c r="K789" s="42"/>
      <c r="L789" s="42"/>
      <c r="AC789" s="30"/>
      <c r="AD789" s="30"/>
      <c r="AE789" s="30"/>
      <c r="AF789" s="30"/>
      <c r="AG789" s="30"/>
    </row>
    <row r="790" spans="11:33" ht="12.75">
      <c r="K790" s="42"/>
      <c r="L790" s="42"/>
      <c r="AC790" s="30"/>
      <c r="AD790" s="30"/>
      <c r="AE790" s="30"/>
      <c r="AF790" s="30"/>
      <c r="AG790" s="30"/>
    </row>
    <row r="791" spans="11:33" ht="12.75">
      <c r="K791" s="42"/>
      <c r="L791" s="42"/>
      <c r="AC791" s="30"/>
      <c r="AD791" s="30"/>
      <c r="AE791" s="30"/>
      <c r="AF791" s="30"/>
      <c r="AG791" s="30"/>
    </row>
    <row r="792" spans="11:33" ht="12.75">
      <c r="K792" s="42"/>
      <c r="L792" s="42"/>
      <c r="AC792" s="30"/>
      <c r="AD792" s="30"/>
      <c r="AE792" s="30"/>
      <c r="AF792" s="30"/>
      <c r="AG792" s="30"/>
    </row>
    <row r="793" spans="11:33" ht="12.75">
      <c r="K793" s="42"/>
      <c r="L793" s="42"/>
      <c r="AC793" s="30"/>
      <c r="AD793" s="30"/>
      <c r="AE793" s="30"/>
      <c r="AF793" s="30"/>
      <c r="AG793" s="30"/>
    </row>
    <row r="794" spans="11:33" ht="12.75">
      <c r="K794" s="42"/>
      <c r="L794" s="42"/>
      <c r="AC794" s="30"/>
      <c r="AD794" s="30"/>
      <c r="AE794" s="30"/>
      <c r="AF794" s="30"/>
      <c r="AG794" s="30"/>
    </row>
    <row r="795" spans="11:33" ht="12.75">
      <c r="K795" s="42"/>
      <c r="L795" s="42"/>
      <c r="AC795" s="30"/>
      <c r="AD795" s="30"/>
      <c r="AE795" s="30"/>
      <c r="AF795" s="30"/>
      <c r="AG795" s="30"/>
    </row>
    <row r="796" spans="11:33" ht="12.75">
      <c r="K796" s="42"/>
      <c r="L796" s="42"/>
      <c r="AC796" s="30"/>
      <c r="AD796" s="30"/>
      <c r="AE796" s="30"/>
      <c r="AF796" s="30"/>
      <c r="AG796" s="30"/>
    </row>
    <row r="797" spans="11:33" ht="12.75">
      <c r="K797" s="42"/>
      <c r="L797" s="42"/>
      <c r="AC797" s="30"/>
      <c r="AD797" s="30"/>
      <c r="AE797" s="30"/>
      <c r="AF797" s="30"/>
      <c r="AG797" s="30"/>
    </row>
    <row r="798" spans="11:33" ht="12.75">
      <c r="K798" s="42"/>
      <c r="L798" s="42"/>
      <c r="AC798" s="30"/>
      <c r="AD798" s="30"/>
      <c r="AE798" s="30"/>
      <c r="AF798" s="30"/>
      <c r="AG798" s="30"/>
    </row>
    <row r="799" spans="11:33" ht="12.75">
      <c r="K799" s="42"/>
      <c r="L799" s="42"/>
      <c r="AC799" s="30"/>
      <c r="AD799" s="30"/>
      <c r="AE799" s="30"/>
      <c r="AF799" s="30"/>
      <c r="AG799" s="30"/>
    </row>
    <row r="800" spans="11:33" ht="12.75">
      <c r="K800" s="42"/>
      <c r="L800" s="42"/>
      <c r="AC800" s="30"/>
      <c r="AD800" s="30"/>
      <c r="AE800" s="30"/>
      <c r="AF800" s="30"/>
      <c r="AG800" s="30"/>
    </row>
    <row r="801" spans="11:33" ht="12.75">
      <c r="K801" s="42"/>
      <c r="L801" s="42"/>
      <c r="AC801" s="30"/>
      <c r="AD801" s="30"/>
      <c r="AE801" s="30"/>
      <c r="AF801" s="30"/>
      <c r="AG801" s="30"/>
    </row>
    <row r="802" spans="11:33" ht="12.75">
      <c r="K802" s="42"/>
      <c r="L802" s="42"/>
      <c r="AC802" s="30"/>
      <c r="AD802" s="30"/>
      <c r="AE802" s="30"/>
      <c r="AF802" s="30"/>
      <c r="AG802" s="30"/>
    </row>
    <row r="803" spans="11:33" ht="12.75">
      <c r="K803" s="42"/>
      <c r="L803" s="42"/>
      <c r="AC803" s="30"/>
      <c r="AD803" s="30"/>
      <c r="AE803" s="30"/>
      <c r="AF803" s="30"/>
      <c r="AG803" s="30"/>
    </row>
    <row r="804" spans="11:33" ht="12.75">
      <c r="K804" s="42"/>
      <c r="L804" s="42"/>
      <c r="AC804" s="30"/>
      <c r="AD804" s="30"/>
      <c r="AE804" s="30"/>
      <c r="AF804" s="30"/>
      <c r="AG804" s="30"/>
    </row>
    <row r="805" spans="11:33" ht="12.75">
      <c r="K805" s="42"/>
      <c r="L805" s="42"/>
      <c r="AC805" s="30"/>
      <c r="AD805" s="30"/>
      <c r="AE805" s="30"/>
      <c r="AF805" s="30"/>
      <c r="AG805" s="30"/>
    </row>
    <row r="806" spans="11:33" ht="12.75">
      <c r="K806" s="42"/>
      <c r="L806" s="42"/>
      <c r="AC806" s="30"/>
      <c r="AD806" s="30"/>
      <c r="AE806" s="30"/>
      <c r="AF806" s="30"/>
      <c r="AG806" s="30"/>
    </row>
    <row r="807" spans="11:33" ht="12.75">
      <c r="K807" s="42"/>
      <c r="L807" s="42"/>
      <c r="AC807" s="30"/>
      <c r="AD807" s="30"/>
      <c r="AE807" s="30"/>
      <c r="AF807" s="30"/>
      <c r="AG807" s="30"/>
    </row>
    <row r="808" spans="11:33" ht="12.75">
      <c r="K808" s="42"/>
      <c r="L808" s="42"/>
      <c r="AC808" s="30"/>
      <c r="AD808" s="30"/>
      <c r="AE808" s="30"/>
      <c r="AF808" s="30"/>
      <c r="AG808" s="30"/>
    </row>
    <row r="809" spans="11:33" ht="12.75">
      <c r="K809" s="42"/>
      <c r="L809" s="42"/>
      <c r="AC809" s="30"/>
      <c r="AD809" s="30"/>
      <c r="AE809" s="30"/>
      <c r="AF809" s="30"/>
      <c r="AG809" s="30"/>
    </row>
    <row r="810" spans="11:33" ht="12.75">
      <c r="K810" s="42"/>
      <c r="L810" s="42"/>
      <c r="AC810" s="30"/>
      <c r="AD810" s="30"/>
      <c r="AE810" s="30"/>
      <c r="AF810" s="30"/>
      <c r="AG810" s="30"/>
    </row>
    <row r="811" spans="11:33" ht="12.75">
      <c r="K811" s="42"/>
      <c r="L811" s="42"/>
      <c r="AC811" s="30"/>
      <c r="AD811" s="30"/>
      <c r="AE811" s="30"/>
      <c r="AF811" s="30"/>
      <c r="AG811" s="30"/>
    </row>
    <row r="812" spans="11:33" ht="12.75">
      <c r="K812" s="42"/>
      <c r="L812" s="42"/>
      <c r="AC812" s="30"/>
      <c r="AD812" s="30"/>
      <c r="AE812" s="30"/>
      <c r="AF812" s="30"/>
      <c r="AG812" s="30"/>
    </row>
    <row r="813" spans="11:33" ht="12.75">
      <c r="K813" s="42"/>
      <c r="L813" s="42"/>
      <c r="AC813" s="30"/>
      <c r="AD813" s="30"/>
      <c r="AE813" s="30"/>
      <c r="AF813" s="30"/>
      <c r="AG813" s="30"/>
    </row>
    <row r="814" spans="11:33" ht="12.75">
      <c r="K814" s="42"/>
      <c r="L814" s="42"/>
      <c r="AC814" s="30"/>
      <c r="AD814" s="30"/>
      <c r="AE814" s="30"/>
      <c r="AF814" s="30"/>
      <c r="AG814" s="30"/>
    </row>
    <row r="815" spans="11:33" ht="12.75">
      <c r="K815" s="42"/>
      <c r="L815" s="42"/>
      <c r="AC815" s="30"/>
      <c r="AD815" s="30"/>
      <c r="AE815" s="30"/>
      <c r="AF815" s="30"/>
      <c r="AG815" s="30"/>
    </row>
    <row r="816" spans="11:33" ht="12.75">
      <c r="K816" s="42"/>
      <c r="L816" s="42"/>
      <c r="AC816" s="30"/>
      <c r="AD816" s="30"/>
      <c r="AE816" s="30"/>
      <c r="AF816" s="30"/>
      <c r="AG816" s="30"/>
    </row>
    <row r="817" spans="11:33" ht="12.75">
      <c r="K817" s="42"/>
      <c r="L817" s="42"/>
      <c r="AC817" s="30"/>
      <c r="AD817" s="30"/>
      <c r="AE817" s="30"/>
      <c r="AF817" s="30"/>
      <c r="AG817" s="30"/>
    </row>
    <row r="818" spans="11:33" ht="12.75">
      <c r="K818" s="42"/>
      <c r="L818" s="42"/>
      <c r="AC818" s="30"/>
      <c r="AD818" s="30"/>
      <c r="AE818" s="30"/>
      <c r="AF818" s="30"/>
      <c r="AG818" s="30"/>
    </row>
    <row r="819" spans="11:33" ht="12.75">
      <c r="K819" s="42"/>
      <c r="L819" s="42"/>
      <c r="AC819" s="30"/>
      <c r="AD819" s="30"/>
      <c r="AE819" s="30"/>
      <c r="AF819" s="30"/>
      <c r="AG819" s="30"/>
    </row>
    <row r="820" spans="11:33" ht="12.75">
      <c r="K820" s="42"/>
      <c r="L820" s="42"/>
      <c r="AC820" s="30"/>
      <c r="AD820" s="30"/>
      <c r="AE820" s="30"/>
      <c r="AF820" s="30"/>
      <c r="AG820" s="30"/>
    </row>
    <row r="821" spans="11:33" ht="12.75">
      <c r="K821" s="42"/>
      <c r="L821" s="42"/>
      <c r="AC821" s="30"/>
      <c r="AD821" s="30"/>
      <c r="AE821" s="30"/>
      <c r="AF821" s="30"/>
      <c r="AG821" s="30"/>
    </row>
    <row r="822" spans="11:33" ht="12.75">
      <c r="K822" s="42"/>
      <c r="L822" s="42"/>
      <c r="AC822" s="30"/>
      <c r="AD822" s="30"/>
      <c r="AE822" s="30"/>
      <c r="AF822" s="30"/>
      <c r="AG822" s="30"/>
    </row>
    <row r="823" spans="11:33" ht="12.75">
      <c r="K823" s="42"/>
      <c r="L823" s="42"/>
      <c r="AC823" s="30"/>
      <c r="AD823" s="30"/>
      <c r="AE823" s="30"/>
      <c r="AF823" s="30"/>
      <c r="AG823" s="30"/>
    </row>
    <row r="824" spans="11:33" ht="12.75">
      <c r="K824" s="42"/>
      <c r="L824" s="42"/>
      <c r="AC824" s="30"/>
      <c r="AD824" s="30"/>
      <c r="AE824" s="30"/>
      <c r="AF824" s="30"/>
      <c r="AG824" s="30"/>
    </row>
    <row r="825" spans="11:33" ht="12.75">
      <c r="K825" s="42"/>
      <c r="L825" s="42"/>
      <c r="AC825" s="30"/>
      <c r="AD825" s="30"/>
      <c r="AE825" s="30"/>
      <c r="AF825" s="30"/>
      <c r="AG825" s="30"/>
    </row>
    <row r="826" spans="11:33" ht="12.75">
      <c r="K826" s="42"/>
      <c r="L826" s="42"/>
      <c r="AC826" s="30"/>
      <c r="AD826" s="30"/>
      <c r="AE826" s="30"/>
      <c r="AF826" s="30"/>
      <c r="AG826" s="30"/>
    </row>
    <row r="827" spans="11:33" ht="12.75">
      <c r="K827" s="42"/>
      <c r="L827" s="42"/>
      <c r="AC827" s="30"/>
      <c r="AD827" s="30"/>
      <c r="AE827" s="30"/>
      <c r="AF827" s="30"/>
      <c r="AG827" s="30"/>
    </row>
    <row r="828" spans="11:33" ht="12.75">
      <c r="K828" s="42"/>
      <c r="L828" s="42"/>
      <c r="AC828" s="30"/>
      <c r="AD828" s="30"/>
      <c r="AE828" s="30"/>
      <c r="AF828" s="30"/>
      <c r="AG828" s="30"/>
    </row>
    <row r="829" spans="11:33" ht="12.75">
      <c r="K829" s="42"/>
      <c r="L829" s="42"/>
      <c r="AC829" s="30"/>
      <c r="AD829" s="30"/>
      <c r="AE829" s="30"/>
      <c r="AF829" s="30"/>
      <c r="AG829" s="30"/>
    </row>
    <row r="830" spans="11:33" ht="12.75">
      <c r="K830" s="42"/>
      <c r="L830" s="42"/>
      <c r="AC830" s="30"/>
      <c r="AD830" s="30"/>
      <c r="AE830" s="30"/>
      <c r="AF830" s="30"/>
      <c r="AG830" s="30"/>
    </row>
    <row r="831" spans="11:33" ht="12.75">
      <c r="K831" s="42"/>
      <c r="L831" s="42"/>
      <c r="AC831" s="30"/>
      <c r="AD831" s="30"/>
      <c r="AE831" s="30"/>
      <c r="AF831" s="30"/>
      <c r="AG831" s="30"/>
    </row>
    <row r="832" spans="11:33" ht="12.75">
      <c r="K832" s="42"/>
      <c r="L832" s="42"/>
      <c r="AC832" s="30"/>
      <c r="AD832" s="30"/>
      <c r="AE832" s="30"/>
      <c r="AF832" s="30"/>
      <c r="AG832" s="30"/>
    </row>
    <row r="833" spans="11:33" ht="12.75">
      <c r="K833" s="42"/>
      <c r="L833" s="42"/>
      <c r="AC833" s="30"/>
      <c r="AD833" s="30"/>
      <c r="AE833" s="30"/>
      <c r="AF833" s="30"/>
      <c r="AG833" s="30"/>
    </row>
    <row r="834" spans="11:33" ht="12.75">
      <c r="K834" s="42"/>
      <c r="L834" s="42"/>
      <c r="AC834" s="30"/>
      <c r="AD834" s="30"/>
      <c r="AE834" s="30"/>
      <c r="AF834" s="30"/>
      <c r="AG834" s="30"/>
    </row>
    <row r="835" spans="11:33" ht="12.75">
      <c r="K835" s="42"/>
      <c r="L835" s="42"/>
      <c r="AC835" s="30"/>
      <c r="AD835" s="30"/>
      <c r="AE835" s="30"/>
      <c r="AF835" s="30"/>
      <c r="AG835" s="30"/>
    </row>
    <row r="836" spans="11:33" ht="12.75">
      <c r="K836" s="42"/>
      <c r="L836" s="42"/>
      <c r="AC836" s="30"/>
      <c r="AD836" s="30"/>
      <c r="AE836" s="30"/>
      <c r="AF836" s="30"/>
      <c r="AG836" s="30"/>
    </row>
    <row r="837" spans="11:33" ht="12.75">
      <c r="K837" s="42"/>
      <c r="L837" s="42"/>
      <c r="AC837" s="30"/>
      <c r="AD837" s="30"/>
      <c r="AE837" s="30"/>
      <c r="AF837" s="30"/>
      <c r="AG837" s="30"/>
    </row>
    <row r="838" spans="11:33" ht="12.75">
      <c r="K838" s="42"/>
      <c r="L838" s="42"/>
      <c r="AC838" s="30"/>
      <c r="AD838" s="30"/>
      <c r="AE838" s="30"/>
      <c r="AF838" s="30"/>
      <c r="AG838" s="30"/>
    </row>
    <row r="839" spans="11:33" ht="12.75">
      <c r="K839" s="42"/>
      <c r="L839" s="42"/>
      <c r="AC839" s="30"/>
      <c r="AD839" s="30"/>
      <c r="AE839" s="30"/>
      <c r="AF839" s="30"/>
      <c r="AG839" s="30"/>
    </row>
    <row r="840" spans="11:33" ht="12.75">
      <c r="K840" s="42"/>
      <c r="L840" s="42"/>
      <c r="AC840" s="30"/>
      <c r="AD840" s="30"/>
      <c r="AE840" s="30"/>
      <c r="AF840" s="30"/>
      <c r="AG840" s="30"/>
    </row>
    <row r="841" spans="11:33" ht="12.75">
      <c r="K841" s="42"/>
      <c r="L841" s="42"/>
      <c r="AC841" s="30"/>
      <c r="AD841" s="30"/>
      <c r="AE841" s="30"/>
      <c r="AF841" s="30"/>
      <c r="AG841" s="30"/>
    </row>
    <row r="842" spans="11:33" ht="12.75">
      <c r="K842" s="42"/>
      <c r="L842" s="42"/>
      <c r="AC842" s="30"/>
      <c r="AD842" s="30"/>
      <c r="AE842" s="30"/>
      <c r="AF842" s="30"/>
      <c r="AG842" s="30"/>
    </row>
    <row r="843" spans="11:33" ht="12.75">
      <c r="K843" s="42"/>
      <c r="L843" s="42"/>
      <c r="AC843" s="30"/>
      <c r="AD843" s="30"/>
      <c r="AE843" s="30"/>
      <c r="AF843" s="30"/>
      <c r="AG843" s="30"/>
    </row>
    <row r="844" spans="11:33" ht="12.75">
      <c r="K844" s="42"/>
      <c r="L844" s="42"/>
      <c r="AC844" s="30"/>
      <c r="AD844" s="30"/>
      <c r="AE844" s="30"/>
      <c r="AF844" s="30"/>
      <c r="AG844" s="30"/>
    </row>
    <row r="845" spans="11:33" ht="12.75">
      <c r="K845" s="42"/>
      <c r="L845" s="42"/>
      <c r="AC845" s="30"/>
      <c r="AD845" s="30"/>
      <c r="AE845" s="30"/>
      <c r="AF845" s="30"/>
      <c r="AG845" s="30"/>
    </row>
    <row r="846" spans="11:33" ht="12.75">
      <c r="K846" s="42"/>
      <c r="L846" s="42"/>
      <c r="AC846" s="30"/>
      <c r="AD846" s="30"/>
      <c r="AE846" s="30"/>
      <c r="AF846" s="30"/>
      <c r="AG846" s="30"/>
    </row>
    <row r="847" spans="11:33" ht="12.75">
      <c r="K847" s="42"/>
      <c r="L847" s="42"/>
      <c r="AC847" s="30"/>
      <c r="AD847" s="30"/>
      <c r="AE847" s="30"/>
      <c r="AF847" s="30"/>
      <c r="AG847" s="30"/>
    </row>
    <row r="848" spans="11:33" ht="12.75">
      <c r="K848" s="42"/>
      <c r="L848" s="42"/>
      <c r="AC848" s="30"/>
      <c r="AD848" s="30"/>
      <c r="AE848" s="30"/>
      <c r="AF848" s="30"/>
      <c r="AG848" s="30"/>
    </row>
    <row r="849" spans="11:33" ht="12.75">
      <c r="K849" s="42"/>
      <c r="L849" s="42"/>
      <c r="AC849" s="30"/>
      <c r="AD849" s="30"/>
      <c r="AE849" s="30"/>
      <c r="AF849" s="30"/>
      <c r="AG849" s="30"/>
    </row>
    <row r="850" spans="11:33" ht="12.75">
      <c r="K850" s="42"/>
      <c r="L850" s="42"/>
      <c r="AC850" s="30"/>
      <c r="AD850" s="30"/>
      <c r="AE850" s="30"/>
      <c r="AF850" s="30"/>
      <c r="AG850" s="30"/>
    </row>
    <row r="851" spans="11:33" ht="12.75">
      <c r="K851" s="42"/>
      <c r="L851" s="42"/>
      <c r="AC851" s="30"/>
      <c r="AD851" s="30"/>
      <c r="AE851" s="30"/>
      <c r="AF851" s="30"/>
      <c r="AG851" s="30"/>
    </row>
    <row r="852" spans="11:33" ht="12.75">
      <c r="K852" s="42"/>
      <c r="L852" s="42"/>
      <c r="AC852" s="30"/>
      <c r="AD852" s="30"/>
      <c r="AE852" s="30"/>
      <c r="AF852" s="30"/>
      <c r="AG852" s="30"/>
    </row>
    <row r="853" spans="11:33" ht="12.75">
      <c r="K853" s="42"/>
      <c r="L853" s="42"/>
      <c r="AC853" s="30"/>
      <c r="AD853" s="30"/>
      <c r="AE853" s="30"/>
      <c r="AF853" s="30"/>
      <c r="AG853" s="30"/>
    </row>
    <row r="854" spans="11:33" ht="12.75">
      <c r="K854" s="42"/>
      <c r="L854" s="42"/>
      <c r="AC854" s="30"/>
      <c r="AD854" s="30"/>
      <c r="AE854" s="30"/>
      <c r="AF854" s="30"/>
      <c r="AG854" s="30"/>
    </row>
    <row r="855" spans="11:33" ht="12.75">
      <c r="K855" s="42"/>
      <c r="L855" s="42"/>
      <c r="AC855" s="30"/>
      <c r="AD855" s="30"/>
      <c r="AE855" s="30"/>
      <c r="AF855" s="30"/>
      <c r="AG855" s="30"/>
    </row>
    <row r="856" spans="11:33" ht="12.75">
      <c r="K856" s="42"/>
      <c r="L856" s="42"/>
      <c r="AC856" s="30"/>
      <c r="AD856" s="30"/>
      <c r="AE856" s="30"/>
      <c r="AF856" s="30"/>
      <c r="AG856" s="30"/>
    </row>
    <row r="857" spans="11:33" ht="12.75">
      <c r="K857" s="42"/>
      <c r="L857" s="42"/>
      <c r="AC857" s="30"/>
      <c r="AD857" s="30"/>
      <c r="AE857" s="30"/>
      <c r="AF857" s="30"/>
      <c r="AG857" s="30"/>
    </row>
    <row r="858" spans="11:33" ht="12.75">
      <c r="K858" s="42"/>
      <c r="L858" s="42"/>
      <c r="AC858" s="30"/>
      <c r="AD858" s="30"/>
      <c r="AE858" s="30"/>
      <c r="AF858" s="30"/>
      <c r="AG858" s="30"/>
    </row>
    <row r="859" spans="11:33" ht="12.75">
      <c r="K859" s="42"/>
      <c r="L859" s="42"/>
      <c r="AC859" s="30"/>
      <c r="AD859" s="30"/>
      <c r="AE859" s="30"/>
      <c r="AF859" s="30"/>
      <c r="AG859" s="30"/>
    </row>
    <row r="860" spans="11:33" ht="12.75">
      <c r="K860" s="42"/>
      <c r="L860" s="42"/>
      <c r="AC860" s="30"/>
      <c r="AD860" s="30"/>
      <c r="AE860" s="30"/>
      <c r="AF860" s="30"/>
      <c r="AG860" s="30"/>
    </row>
    <row r="861" spans="11:33" ht="12.75">
      <c r="K861" s="42"/>
      <c r="L861" s="42"/>
      <c r="AC861" s="30"/>
      <c r="AD861" s="30"/>
      <c r="AE861" s="30"/>
      <c r="AF861" s="30"/>
      <c r="AG861" s="30"/>
    </row>
    <row r="862" spans="11:33" ht="12.75">
      <c r="K862" s="42"/>
      <c r="L862" s="42"/>
      <c r="AC862" s="30"/>
      <c r="AD862" s="30"/>
      <c r="AE862" s="30"/>
      <c r="AF862" s="30"/>
      <c r="AG862" s="30"/>
    </row>
    <row r="863" spans="11:33" ht="12.75">
      <c r="K863" s="42"/>
      <c r="L863" s="42"/>
      <c r="AC863" s="30"/>
      <c r="AD863" s="30"/>
      <c r="AE863" s="30"/>
      <c r="AF863" s="30"/>
      <c r="AG863" s="30"/>
    </row>
    <row r="864" spans="11:33" ht="12.75">
      <c r="K864" s="42"/>
      <c r="L864" s="42"/>
      <c r="AC864" s="30"/>
      <c r="AD864" s="30"/>
      <c r="AE864" s="30"/>
      <c r="AF864" s="30"/>
      <c r="AG864" s="30"/>
    </row>
    <row r="865" spans="11:33" ht="12.75">
      <c r="K865" s="42"/>
      <c r="L865" s="42"/>
      <c r="AC865" s="30"/>
      <c r="AD865" s="30"/>
      <c r="AE865" s="30"/>
      <c r="AF865" s="30"/>
      <c r="AG865" s="30"/>
    </row>
    <row r="866" spans="11:33" ht="12.75">
      <c r="K866" s="42"/>
      <c r="L866" s="42"/>
      <c r="AC866" s="30"/>
      <c r="AD866" s="30"/>
      <c r="AE866" s="30"/>
      <c r="AF866" s="30"/>
      <c r="AG866" s="30"/>
    </row>
    <row r="867" spans="11:33" ht="12.75">
      <c r="K867" s="42"/>
      <c r="L867" s="42"/>
      <c r="AC867" s="30"/>
      <c r="AD867" s="30"/>
      <c r="AE867" s="30"/>
      <c r="AF867" s="30"/>
      <c r="AG867" s="30"/>
    </row>
    <row r="868" spans="11:33" ht="12.75">
      <c r="K868" s="42"/>
      <c r="L868" s="42"/>
      <c r="AC868" s="30"/>
      <c r="AD868" s="30"/>
      <c r="AE868" s="30"/>
      <c r="AF868" s="30"/>
      <c r="AG868" s="30"/>
    </row>
    <row r="869" spans="11:33" ht="12.75">
      <c r="K869" s="42"/>
      <c r="L869" s="42"/>
      <c r="AC869" s="30"/>
      <c r="AD869" s="30"/>
      <c r="AE869" s="30"/>
      <c r="AF869" s="30"/>
      <c r="AG869" s="30"/>
    </row>
    <row r="870" spans="11:33" ht="12.75">
      <c r="K870" s="42"/>
      <c r="L870" s="42"/>
      <c r="AC870" s="30"/>
      <c r="AD870" s="30"/>
      <c r="AE870" s="30"/>
      <c r="AF870" s="30"/>
      <c r="AG870" s="30"/>
    </row>
    <row r="871" spans="11:33" ht="12.75">
      <c r="K871" s="42"/>
      <c r="L871" s="42"/>
      <c r="AC871" s="30"/>
      <c r="AD871" s="30"/>
      <c r="AE871" s="30"/>
      <c r="AF871" s="30"/>
      <c r="AG871" s="30"/>
    </row>
    <row r="872" spans="11:33" ht="12.75">
      <c r="K872" s="42"/>
      <c r="L872" s="42"/>
      <c r="AC872" s="30"/>
      <c r="AD872" s="30"/>
      <c r="AE872" s="30"/>
      <c r="AF872" s="30"/>
      <c r="AG872" s="30"/>
    </row>
    <row r="873" spans="11:33" ht="12.75">
      <c r="K873" s="42"/>
      <c r="L873" s="42"/>
      <c r="AC873" s="30"/>
      <c r="AD873" s="30"/>
      <c r="AE873" s="30"/>
      <c r="AF873" s="30"/>
      <c r="AG873" s="30"/>
    </row>
    <row r="874" spans="11:33" ht="12.75">
      <c r="K874" s="42"/>
      <c r="L874" s="42"/>
      <c r="AC874" s="30"/>
      <c r="AD874" s="30"/>
      <c r="AE874" s="30"/>
      <c r="AF874" s="30"/>
      <c r="AG874" s="30"/>
    </row>
    <row r="875" spans="11:33" ht="12.75">
      <c r="K875" s="42"/>
      <c r="L875" s="42"/>
      <c r="AC875" s="30"/>
      <c r="AD875" s="30"/>
      <c r="AE875" s="30"/>
      <c r="AF875" s="30"/>
      <c r="AG875" s="30"/>
    </row>
    <row r="876" spans="11:33" ht="12.75">
      <c r="K876" s="42"/>
      <c r="L876" s="42"/>
      <c r="AC876" s="30"/>
      <c r="AD876" s="30"/>
      <c r="AE876" s="30"/>
      <c r="AF876" s="30"/>
      <c r="AG876" s="30"/>
    </row>
    <row r="877" spans="11:33" ht="12.75">
      <c r="K877" s="42"/>
      <c r="L877" s="42"/>
      <c r="AC877" s="30"/>
      <c r="AD877" s="30"/>
      <c r="AE877" s="30"/>
      <c r="AF877" s="30"/>
      <c r="AG877" s="30"/>
    </row>
    <row r="878" spans="11:33" ht="12.75">
      <c r="K878" s="42"/>
      <c r="L878" s="42"/>
      <c r="AC878" s="30"/>
      <c r="AD878" s="30"/>
      <c r="AE878" s="30"/>
      <c r="AF878" s="30"/>
      <c r="AG878" s="30"/>
    </row>
    <row r="879" spans="11:33" ht="12.75">
      <c r="K879" s="42"/>
      <c r="L879" s="42"/>
      <c r="AC879" s="30"/>
      <c r="AD879" s="30"/>
      <c r="AE879" s="30"/>
      <c r="AF879" s="30"/>
      <c r="AG879" s="30"/>
    </row>
    <row r="880" spans="11:33" ht="12.75">
      <c r="K880" s="42"/>
      <c r="L880" s="42"/>
      <c r="AC880" s="30"/>
      <c r="AD880" s="30"/>
      <c r="AE880" s="30"/>
      <c r="AF880" s="30"/>
      <c r="AG880" s="30"/>
    </row>
    <row r="881" spans="11:33" ht="12.75">
      <c r="K881" s="42"/>
      <c r="L881" s="42"/>
      <c r="AC881" s="30"/>
      <c r="AD881" s="30"/>
      <c r="AE881" s="30"/>
      <c r="AF881" s="30"/>
      <c r="AG881" s="30"/>
    </row>
    <row r="882" spans="11:33" ht="12.75">
      <c r="K882" s="42"/>
      <c r="L882" s="42"/>
      <c r="AC882" s="30"/>
      <c r="AD882" s="30"/>
      <c r="AE882" s="30"/>
      <c r="AF882" s="30"/>
      <c r="AG882" s="30"/>
    </row>
    <row r="883" spans="11:33" ht="12.75">
      <c r="K883" s="42"/>
      <c r="L883" s="42"/>
      <c r="AC883" s="30"/>
      <c r="AD883" s="30"/>
      <c r="AE883" s="30"/>
      <c r="AF883" s="30"/>
      <c r="AG883" s="30"/>
    </row>
    <row r="884" spans="11:33" ht="12.75">
      <c r="K884" s="42"/>
      <c r="L884" s="42"/>
      <c r="AC884" s="30"/>
      <c r="AD884" s="30"/>
      <c r="AE884" s="30"/>
      <c r="AF884" s="30"/>
      <c r="AG884" s="30"/>
    </row>
    <row r="885" spans="11:33" ht="12.75">
      <c r="K885" s="42"/>
      <c r="L885" s="42"/>
      <c r="AC885" s="30"/>
      <c r="AD885" s="30"/>
      <c r="AE885" s="30"/>
      <c r="AF885" s="30"/>
      <c r="AG885" s="30"/>
    </row>
    <row r="886" spans="11:33" ht="12.75">
      <c r="K886" s="42"/>
      <c r="L886" s="42"/>
      <c r="AC886" s="30"/>
      <c r="AD886" s="30"/>
      <c r="AE886" s="30"/>
      <c r="AF886" s="30"/>
      <c r="AG886" s="30"/>
    </row>
    <row r="887" spans="11:33" ht="12.75">
      <c r="K887" s="42"/>
      <c r="L887" s="42"/>
      <c r="AC887" s="30"/>
      <c r="AD887" s="30"/>
      <c r="AE887" s="30"/>
      <c r="AF887" s="30"/>
      <c r="AG887" s="30"/>
    </row>
    <row r="888" spans="11:33" ht="12.75">
      <c r="K888" s="42"/>
      <c r="L888" s="42"/>
      <c r="AC888" s="30"/>
      <c r="AD888" s="30"/>
      <c r="AE888" s="30"/>
      <c r="AF888" s="30"/>
      <c r="AG888" s="30"/>
    </row>
    <row r="889" spans="11:33" ht="12.75">
      <c r="K889" s="42"/>
      <c r="L889" s="42"/>
      <c r="AC889" s="30"/>
      <c r="AD889" s="30"/>
      <c r="AE889" s="30"/>
      <c r="AF889" s="30"/>
      <c r="AG889" s="30"/>
    </row>
    <row r="890" spans="11:33" ht="12.75">
      <c r="K890" s="42"/>
      <c r="L890" s="42"/>
      <c r="AC890" s="30"/>
      <c r="AD890" s="30"/>
      <c r="AE890" s="30"/>
      <c r="AF890" s="30"/>
      <c r="AG890" s="30"/>
    </row>
    <row r="891" spans="11:33" ht="12.75">
      <c r="K891" s="42"/>
      <c r="L891" s="42"/>
      <c r="AC891" s="30"/>
      <c r="AD891" s="30"/>
      <c r="AE891" s="30"/>
      <c r="AF891" s="30"/>
      <c r="AG891" s="30"/>
    </row>
    <row r="892" spans="11:33" ht="12.75">
      <c r="K892" s="42"/>
      <c r="L892" s="42"/>
      <c r="AC892" s="30"/>
      <c r="AD892" s="30"/>
      <c r="AE892" s="30"/>
      <c r="AF892" s="30"/>
      <c r="AG892" s="30"/>
    </row>
    <row r="893" spans="11:33" ht="12.75">
      <c r="K893" s="42"/>
      <c r="L893" s="42"/>
      <c r="AC893" s="30"/>
      <c r="AD893" s="30"/>
      <c r="AE893" s="30"/>
      <c r="AF893" s="30"/>
      <c r="AG893" s="30"/>
    </row>
    <row r="894" spans="11:33" ht="12.75">
      <c r="K894" s="42"/>
      <c r="L894" s="42"/>
      <c r="AC894" s="30"/>
      <c r="AD894" s="30"/>
      <c r="AE894" s="30"/>
      <c r="AF894" s="30"/>
      <c r="AG894" s="30"/>
    </row>
    <row r="895" spans="11:33" ht="12.75">
      <c r="K895" s="42"/>
      <c r="L895" s="42"/>
      <c r="AC895" s="30"/>
      <c r="AD895" s="30"/>
      <c r="AE895" s="30"/>
      <c r="AF895" s="30"/>
      <c r="AG895" s="30"/>
    </row>
    <row r="896" spans="11:33" ht="12.75">
      <c r="K896" s="42"/>
      <c r="L896" s="42"/>
      <c r="AC896" s="30"/>
      <c r="AD896" s="30"/>
      <c r="AE896" s="30"/>
      <c r="AF896" s="30"/>
      <c r="AG896" s="30"/>
    </row>
    <row r="897" spans="11:33" ht="12.75">
      <c r="K897" s="42"/>
      <c r="L897" s="42"/>
      <c r="AC897" s="30"/>
      <c r="AD897" s="30"/>
      <c r="AE897" s="30"/>
      <c r="AF897" s="30"/>
      <c r="AG897" s="30"/>
    </row>
    <row r="898" spans="11:33" ht="12.75">
      <c r="K898" s="42"/>
      <c r="L898" s="42"/>
      <c r="AC898" s="30"/>
      <c r="AD898" s="30"/>
      <c r="AE898" s="30"/>
      <c r="AF898" s="30"/>
      <c r="AG898" s="30"/>
    </row>
    <row r="899" spans="11:33" ht="12.75">
      <c r="K899" s="42"/>
      <c r="L899" s="42"/>
      <c r="AC899" s="30"/>
      <c r="AD899" s="30"/>
      <c r="AE899" s="30"/>
      <c r="AF899" s="30"/>
      <c r="AG899" s="30"/>
    </row>
    <row r="900" spans="11:33" ht="12.75">
      <c r="K900" s="42"/>
      <c r="L900" s="42"/>
      <c r="AC900" s="30"/>
      <c r="AD900" s="30"/>
      <c r="AE900" s="30"/>
      <c r="AF900" s="30"/>
      <c r="AG900" s="30"/>
    </row>
    <row r="901" spans="11:33" ht="12.75">
      <c r="K901" s="42"/>
      <c r="L901" s="42"/>
      <c r="AC901" s="30"/>
      <c r="AD901" s="30"/>
      <c r="AE901" s="30"/>
      <c r="AF901" s="30"/>
      <c r="AG901" s="30"/>
    </row>
    <row r="902" spans="11:33" ht="12.75">
      <c r="K902" s="42"/>
      <c r="L902" s="42"/>
      <c r="AC902" s="30"/>
      <c r="AD902" s="30"/>
      <c r="AE902" s="30"/>
      <c r="AF902" s="30"/>
      <c r="AG902" s="30"/>
    </row>
    <row r="903" spans="11:33" ht="12.75">
      <c r="K903" s="42"/>
      <c r="L903" s="42"/>
      <c r="AC903" s="30"/>
      <c r="AD903" s="30"/>
      <c r="AE903" s="30"/>
      <c r="AF903" s="30"/>
      <c r="AG903" s="30"/>
    </row>
    <row r="904" spans="11:33" ht="12.75">
      <c r="K904" s="42"/>
      <c r="L904" s="42"/>
      <c r="AC904" s="30"/>
      <c r="AD904" s="30"/>
      <c r="AE904" s="30"/>
      <c r="AF904" s="30"/>
      <c r="AG904" s="30"/>
    </row>
    <row r="905" spans="11:33" ht="12.75">
      <c r="K905" s="42"/>
      <c r="L905" s="42"/>
      <c r="AC905" s="30"/>
      <c r="AD905" s="30"/>
      <c r="AE905" s="30"/>
      <c r="AF905" s="30"/>
      <c r="AG905" s="30"/>
    </row>
    <row r="906" spans="11:33" ht="12.75">
      <c r="K906" s="42"/>
      <c r="L906" s="42"/>
      <c r="AC906" s="30"/>
      <c r="AD906" s="30"/>
      <c r="AE906" s="30"/>
      <c r="AF906" s="30"/>
      <c r="AG906" s="30"/>
    </row>
    <row r="907" spans="11:33" ht="12.75">
      <c r="K907" s="42"/>
      <c r="L907" s="42"/>
      <c r="AC907" s="30"/>
      <c r="AD907" s="30"/>
      <c r="AE907" s="30"/>
      <c r="AF907" s="30"/>
      <c r="AG907" s="30"/>
    </row>
    <row r="908" spans="11:33" ht="12.75">
      <c r="K908" s="42"/>
      <c r="L908" s="42"/>
      <c r="AC908" s="30"/>
      <c r="AD908" s="30"/>
      <c r="AE908" s="30"/>
      <c r="AF908" s="30"/>
      <c r="AG908" s="30"/>
    </row>
    <row r="909" spans="11:33" ht="12.75">
      <c r="K909" s="42"/>
      <c r="L909" s="42"/>
      <c r="AC909" s="30"/>
      <c r="AD909" s="30"/>
      <c r="AE909" s="30"/>
      <c r="AF909" s="30"/>
      <c r="AG909" s="30"/>
    </row>
    <row r="910" spans="11:33" ht="12.75">
      <c r="K910" s="42"/>
      <c r="L910" s="42"/>
      <c r="AC910" s="30"/>
      <c r="AD910" s="30"/>
      <c r="AE910" s="30"/>
      <c r="AF910" s="30"/>
      <c r="AG910" s="30"/>
    </row>
    <row r="911" spans="11:33" ht="12.75">
      <c r="K911" s="42"/>
      <c r="L911" s="42"/>
      <c r="AC911" s="30"/>
      <c r="AD911" s="30"/>
      <c r="AE911" s="30"/>
      <c r="AF911" s="30"/>
      <c r="AG911" s="30"/>
    </row>
    <row r="912" spans="11:33" ht="12.75">
      <c r="K912" s="42"/>
      <c r="L912" s="42"/>
      <c r="AC912" s="30"/>
      <c r="AD912" s="30"/>
      <c r="AE912" s="30"/>
      <c r="AF912" s="30"/>
      <c r="AG912" s="30"/>
    </row>
    <row r="913" spans="11:33" ht="12.75">
      <c r="K913" s="42"/>
      <c r="L913" s="42"/>
      <c r="AC913" s="30"/>
      <c r="AD913" s="30"/>
      <c r="AE913" s="30"/>
      <c r="AF913" s="30"/>
      <c r="AG913" s="30"/>
    </row>
    <row r="914" spans="11:33" ht="12.75">
      <c r="K914" s="42"/>
      <c r="L914" s="42"/>
      <c r="AC914" s="30"/>
      <c r="AD914" s="30"/>
      <c r="AE914" s="30"/>
      <c r="AF914" s="30"/>
      <c r="AG914" s="30"/>
    </row>
    <row r="915" spans="11:33" ht="12.75">
      <c r="K915" s="42"/>
      <c r="L915" s="42"/>
      <c r="AC915" s="30"/>
      <c r="AD915" s="30"/>
      <c r="AE915" s="30"/>
      <c r="AF915" s="30"/>
      <c r="AG915" s="30"/>
    </row>
    <row r="916" spans="11:33" ht="12.75">
      <c r="K916" s="42"/>
      <c r="L916" s="42"/>
      <c r="AC916" s="30"/>
      <c r="AD916" s="30"/>
      <c r="AE916" s="30"/>
      <c r="AF916" s="30"/>
      <c r="AG916" s="30"/>
    </row>
    <row r="917" spans="11:33" ht="12.75">
      <c r="K917" s="42"/>
      <c r="L917" s="42"/>
      <c r="AC917" s="30"/>
      <c r="AD917" s="30"/>
      <c r="AE917" s="30"/>
      <c r="AF917" s="30"/>
      <c r="AG917" s="30"/>
    </row>
    <row r="918" spans="11:33" ht="12.75">
      <c r="K918" s="42"/>
      <c r="L918" s="42"/>
      <c r="AC918" s="30"/>
      <c r="AD918" s="30"/>
      <c r="AE918" s="30"/>
      <c r="AF918" s="30"/>
      <c r="AG918" s="30"/>
    </row>
    <row r="919" spans="11:33" ht="12.75">
      <c r="K919" s="42"/>
      <c r="L919" s="42"/>
      <c r="AC919" s="30"/>
      <c r="AD919" s="30"/>
      <c r="AE919" s="30"/>
      <c r="AF919" s="30"/>
      <c r="AG919" s="30"/>
    </row>
    <row r="920" spans="11:33" ht="12.75">
      <c r="K920" s="42"/>
      <c r="L920" s="42"/>
      <c r="AC920" s="30"/>
      <c r="AD920" s="30"/>
      <c r="AE920" s="30"/>
      <c r="AF920" s="30"/>
      <c r="AG920" s="30"/>
    </row>
    <row r="921" spans="11:33" ht="12.75">
      <c r="K921" s="42"/>
      <c r="L921" s="42"/>
      <c r="AC921" s="30"/>
      <c r="AD921" s="30"/>
      <c r="AE921" s="30"/>
      <c r="AF921" s="30"/>
      <c r="AG921" s="30"/>
    </row>
    <row r="922" spans="11:33" ht="12.75">
      <c r="K922" s="42"/>
      <c r="L922" s="42"/>
      <c r="AC922" s="30"/>
      <c r="AD922" s="30"/>
      <c r="AE922" s="30"/>
      <c r="AF922" s="30"/>
      <c r="AG922" s="30"/>
    </row>
    <row r="923" spans="11:33" ht="12.75">
      <c r="K923" s="42"/>
      <c r="L923" s="42"/>
      <c r="AC923" s="30"/>
      <c r="AD923" s="30"/>
      <c r="AE923" s="30"/>
      <c r="AF923" s="30"/>
      <c r="AG923" s="30"/>
    </row>
    <row r="924" spans="11:33" ht="12.75">
      <c r="K924" s="42"/>
      <c r="L924" s="42"/>
      <c r="AC924" s="30"/>
      <c r="AD924" s="30"/>
      <c r="AE924" s="30"/>
      <c r="AF924" s="30"/>
      <c r="AG924" s="30"/>
    </row>
    <row r="925" spans="11:33" ht="12.75">
      <c r="K925" s="42"/>
      <c r="L925" s="42"/>
      <c r="AC925" s="30"/>
      <c r="AD925" s="30"/>
      <c r="AE925" s="30"/>
      <c r="AF925" s="30"/>
      <c r="AG925" s="30"/>
    </row>
    <row r="926" spans="11:33" ht="12.75">
      <c r="K926" s="42"/>
      <c r="L926" s="42"/>
      <c r="AC926" s="30"/>
      <c r="AD926" s="30"/>
      <c r="AE926" s="30"/>
      <c r="AF926" s="30"/>
      <c r="AG926" s="30"/>
    </row>
    <row r="927" spans="11:33" ht="12.75">
      <c r="K927" s="42"/>
      <c r="L927" s="42"/>
      <c r="AC927" s="30"/>
      <c r="AD927" s="30"/>
      <c r="AE927" s="30"/>
      <c r="AF927" s="30"/>
      <c r="AG927" s="30"/>
    </row>
    <row r="928" spans="11:33" ht="12.75">
      <c r="K928" s="42"/>
      <c r="L928" s="42"/>
      <c r="AC928" s="30"/>
      <c r="AD928" s="30"/>
      <c r="AE928" s="30"/>
      <c r="AF928" s="30"/>
      <c r="AG928" s="30"/>
    </row>
    <row r="929" spans="11:33" ht="12.75">
      <c r="K929" s="42"/>
      <c r="L929" s="42"/>
      <c r="AC929" s="30"/>
      <c r="AD929" s="30"/>
      <c r="AE929" s="30"/>
      <c r="AF929" s="30"/>
      <c r="AG929" s="30"/>
    </row>
    <row r="930" spans="11:33" ht="12.75">
      <c r="K930" s="42"/>
      <c r="L930" s="42"/>
      <c r="AC930" s="30"/>
      <c r="AD930" s="30"/>
      <c r="AE930" s="30"/>
      <c r="AF930" s="30"/>
      <c r="AG930" s="30"/>
    </row>
    <row r="931" spans="11:33" ht="12.75">
      <c r="K931" s="42"/>
      <c r="L931" s="42"/>
      <c r="AC931" s="30"/>
      <c r="AD931" s="30"/>
      <c r="AE931" s="30"/>
      <c r="AF931" s="30"/>
      <c r="AG931" s="30"/>
    </row>
    <row r="932" spans="11:33" ht="12.75">
      <c r="K932" s="42"/>
      <c r="L932" s="42"/>
      <c r="AC932" s="30"/>
      <c r="AD932" s="30"/>
      <c r="AE932" s="30"/>
      <c r="AF932" s="30"/>
      <c r="AG932" s="30"/>
    </row>
    <row r="933" spans="11:33" ht="12.75">
      <c r="K933" s="42"/>
      <c r="L933" s="42"/>
      <c r="AC933" s="30"/>
      <c r="AD933" s="30"/>
      <c r="AE933" s="30"/>
      <c r="AF933" s="30"/>
      <c r="AG933" s="30"/>
    </row>
    <row r="934" spans="11:33" ht="12.75">
      <c r="K934" s="42"/>
      <c r="L934" s="42"/>
      <c r="AC934" s="30"/>
      <c r="AD934" s="30"/>
      <c r="AE934" s="30"/>
      <c r="AF934" s="30"/>
      <c r="AG934" s="30"/>
    </row>
    <row r="935" spans="11:33" ht="12.75">
      <c r="K935" s="42"/>
      <c r="L935" s="42"/>
      <c r="AC935" s="30"/>
      <c r="AD935" s="30"/>
      <c r="AE935" s="30"/>
      <c r="AF935" s="30"/>
      <c r="AG935" s="30"/>
    </row>
    <row r="936" spans="11:33" ht="12.75">
      <c r="K936" s="42"/>
      <c r="L936" s="42"/>
      <c r="AC936" s="30"/>
      <c r="AD936" s="30"/>
      <c r="AE936" s="30"/>
      <c r="AF936" s="30"/>
      <c r="AG936" s="30"/>
    </row>
    <row r="937" spans="11:33" ht="12.75">
      <c r="K937" s="42"/>
      <c r="L937" s="42"/>
      <c r="AC937" s="30"/>
      <c r="AD937" s="30"/>
      <c r="AE937" s="30"/>
      <c r="AF937" s="30"/>
      <c r="AG937" s="30"/>
    </row>
    <row r="938" spans="11:33" ht="12.75">
      <c r="K938" s="42"/>
      <c r="L938" s="42"/>
      <c r="AC938" s="30"/>
      <c r="AD938" s="30"/>
      <c r="AE938" s="30"/>
      <c r="AF938" s="30"/>
      <c r="AG938" s="30"/>
    </row>
    <row r="939" spans="11:33" ht="12.75">
      <c r="K939" s="42"/>
      <c r="L939" s="42"/>
      <c r="AC939" s="30"/>
      <c r="AD939" s="30"/>
      <c r="AE939" s="30"/>
      <c r="AF939" s="30"/>
      <c r="AG939" s="30"/>
    </row>
    <row r="940" spans="11:33" ht="12.75">
      <c r="K940" s="42"/>
      <c r="L940" s="42"/>
      <c r="AC940" s="30"/>
      <c r="AD940" s="30"/>
      <c r="AE940" s="30"/>
      <c r="AF940" s="30"/>
      <c r="AG940" s="30"/>
    </row>
    <row r="941" spans="11:33" ht="12.75">
      <c r="K941" s="42"/>
      <c r="L941" s="42"/>
      <c r="AC941" s="30"/>
      <c r="AD941" s="30"/>
      <c r="AE941" s="30"/>
      <c r="AF941" s="30"/>
      <c r="AG941" s="30"/>
    </row>
    <row r="942" spans="11:33" ht="12.75">
      <c r="K942" s="42"/>
      <c r="L942" s="42"/>
      <c r="AC942" s="30"/>
      <c r="AD942" s="30"/>
      <c r="AE942" s="30"/>
      <c r="AF942" s="30"/>
      <c r="AG942" s="30"/>
    </row>
    <row r="943" spans="11:33" ht="12.75">
      <c r="K943" s="42"/>
      <c r="L943" s="42"/>
      <c r="AC943" s="30"/>
      <c r="AD943" s="30"/>
      <c r="AE943" s="30"/>
      <c r="AF943" s="30"/>
      <c r="AG943" s="30"/>
    </row>
    <row r="944" spans="11:33" ht="12.75">
      <c r="K944" s="42"/>
      <c r="L944" s="42"/>
      <c r="AC944" s="30"/>
      <c r="AD944" s="30"/>
      <c r="AE944" s="30"/>
      <c r="AF944" s="30"/>
      <c r="AG944" s="30"/>
    </row>
    <row r="945" spans="11:33" ht="12.75">
      <c r="K945" s="42"/>
      <c r="L945" s="42"/>
      <c r="AC945" s="30"/>
      <c r="AD945" s="30"/>
      <c r="AE945" s="30"/>
      <c r="AF945" s="30"/>
      <c r="AG945" s="30"/>
    </row>
    <row r="946" spans="11:33" ht="12.75">
      <c r="K946" s="42"/>
      <c r="L946" s="42"/>
      <c r="AC946" s="30"/>
      <c r="AD946" s="30"/>
      <c r="AE946" s="30"/>
      <c r="AF946" s="30"/>
      <c r="AG946" s="30"/>
    </row>
    <row r="947" spans="11:33" ht="12.75">
      <c r="K947" s="42"/>
      <c r="L947" s="42"/>
      <c r="AC947" s="30"/>
      <c r="AD947" s="30"/>
      <c r="AE947" s="30"/>
      <c r="AF947" s="30"/>
      <c r="AG947" s="30"/>
    </row>
    <row r="948" spans="11:33" ht="12.75">
      <c r="K948" s="42"/>
      <c r="L948" s="42"/>
      <c r="AC948" s="30"/>
      <c r="AD948" s="30"/>
      <c r="AE948" s="30"/>
      <c r="AF948" s="30"/>
      <c r="AG948" s="30"/>
    </row>
    <row r="949" spans="11:33" ht="12.75">
      <c r="K949" s="42"/>
      <c r="L949" s="42"/>
      <c r="AC949" s="30"/>
      <c r="AD949" s="30"/>
      <c r="AE949" s="30"/>
      <c r="AF949" s="30"/>
      <c r="AG949" s="30"/>
    </row>
    <row r="950" spans="11:33" ht="12.75">
      <c r="K950" s="42"/>
      <c r="L950" s="42"/>
      <c r="AC950" s="30"/>
      <c r="AD950" s="30"/>
      <c r="AE950" s="30"/>
      <c r="AF950" s="30"/>
      <c r="AG950" s="30"/>
    </row>
    <row r="951" spans="11:33" ht="12.75">
      <c r="K951" s="42"/>
      <c r="L951" s="42"/>
      <c r="AC951" s="30"/>
      <c r="AD951" s="30"/>
      <c r="AE951" s="30"/>
      <c r="AF951" s="30"/>
      <c r="AG951" s="30"/>
    </row>
    <row r="952" spans="11:33" ht="12.75">
      <c r="K952" s="42"/>
      <c r="L952" s="42"/>
      <c r="AC952" s="30"/>
      <c r="AD952" s="30"/>
      <c r="AE952" s="30"/>
      <c r="AF952" s="30"/>
      <c r="AG952" s="30"/>
    </row>
    <row r="953" spans="11:33" ht="12.75">
      <c r="K953" s="42"/>
      <c r="L953" s="42"/>
      <c r="AC953" s="30"/>
      <c r="AD953" s="30"/>
      <c r="AE953" s="30"/>
      <c r="AF953" s="30"/>
      <c r="AG953" s="30"/>
    </row>
    <row r="954" spans="11:33" ht="12.75">
      <c r="K954" s="42"/>
      <c r="L954" s="42"/>
      <c r="AC954" s="30"/>
      <c r="AD954" s="30"/>
      <c r="AE954" s="30"/>
      <c r="AF954" s="30"/>
      <c r="AG954" s="30"/>
    </row>
    <row r="955" spans="11:33" ht="12.75">
      <c r="K955" s="42"/>
      <c r="L955" s="42"/>
      <c r="AC955" s="30"/>
      <c r="AD955" s="30"/>
      <c r="AE955" s="30"/>
      <c r="AF955" s="30"/>
      <c r="AG955" s="30"/>
    </row>
    <row r="956" spans="11:33" ht="12.75">
      <c r="K956" s="42"/>
      <c r="L956" s="42"/>
      <c r="AC956" s="30"/>
      <c r="AD956" s="30"/>
      <c r="AE956" s="30"/>
      <c r="AF956" s="30"/>
      <c r="AG956" s="30"/>
    </row>
    <row r="957" spans="11:33" ht="12.75">
      <c r="K957" s="42"/>
      <c r="L957" s="42"/>
      <c r="AC957" s="30"/>
      <c r="AD957" s="30"/>
      <c r="AE957" s="30"/>
      <c r="AF957" s="30"/>
      <c r="AG957" s="30"/>
    </row>
    <row r="958" spans="11:33" ht="12.75">
      <c r="K958" s="42"/>
      <c r="L958" s="42"/>
      <c r="AC958" s="30"/>
      <c r="AD958" s="30"/>
      <c r="AE958" s="30"/>
      <c r="AF958" s="30"/>
      <c r="AG958" s="30"/>
    </row>
    <row r="959" spans="11:33" ht="12.75">
      <c r="K959" s="42"/>
      <c r="L959" s="42"/>
      <c r="AC959" s="30"/>
      <c r="AD959" s="30"/>
      <c r="AE959" s="30"/>
      <c r="AF959" s="30"/>
      <c r="AG959" s="30"/>
    </row>
    <row r="960" spans="11:33" ht="12.75">
      <c r="K960" s="42"/>
      <c r="L960" s="42"/>
      <c r="AC960" s="30"/>
      <c r="AD960" s="30"/>
      <c r="AE960" s="30"/>
      <c r="AF960" s="30"/>
      <c r="AG960" s="30"/>
    </row>
    <row r="961" spans="11:33" ht="12.75">
      <c r="K961" s="42"/>
      <c r="L961" s="42"/>
      <c r="AC961" s="30"/>
      <c r="AD961" s="30"/>
      <c r="AE961" s="30"/>
      <c r="AF961" s="30"/>
      <c r="AG961" s="30"/>
    </row>
    <row r="962" spans="11:33" ht="12.75">
      <c r="K962" s="42"/>
      <c r="L962" s="42"/>
      <c r="AC962" s="30"/>
      <c r="AD962" s="30"/>
      <c r="AE962" s="30"/>
      <c r="AF962" s="30"/>
      <c r="AG962" s="30"/>
    </row>
    <row r="963" spans="11:33" ht="12.75">
      <c r="K963" s="42"/>
      <c r="L963" s="42"/>
      <c r="AC963" s="30"/>
      <c r="AD963" s="30"/>
      <c r="AE963" s="30"/>
      <c r="AF963" s="30"/>
      <c r="AG963" s="30"/>
    </row>
    <row r="964" spans="11:33" ht="12.75">
      <c r="K964" s="42"/>
      <c r="L964" s="42"/>
      <c r="AC964" s="30"/>
      <c r="AD964" s="30"/>
      <c r="AE964" s="30"/>
      <c r="AF964" s="30"/>
      <c r="AG964" s="30"/>
    </row>
    <row r="965" spans="11:33" ht="12.75">
      <c r="K965" s="42"/>
      <c r="L965" s="42"/>
      <c r="AC965" s="30"/>
      <c r="AD965" s="30"/>
      <c r="AE965" s="30"/>
      <c r="AF965" s="30"/>
      <c r="AG965" s="30"/>
    </row>
    <row r="966" spans="11:33" ht="12.75">
      <c r="K966" s="42"/>
      <c r="L966" s="42"/>
      <c r="AC966" s="30"/>
      <c r="AD966" s="30"/>
      <c r="AE966" s="30"/>
      <c r="AF966" s="30"/>
      <c r="AG966" s="30"/>
    </row>
    <row r="967" spans="11:33" ht="12.75">
      <c r="K967" s="42"/>
      <c r="L967" s="42"/>
      <c r="AC967" s="30"/>
      <c r="AD967" s="30"/>
      <c r="AE967" s="30"/>
      <c r="AF967" s="30"/>
      <c r="AG967" s="30"/>
    </row>
    <row r="968" spans="11:33" ht="12.75">
      <c r="K968" s="42"/>
      <c r="L968" s="42"/>
      <c r="AC968" s="30"/>
      <c r="AD968" s="30"/>
      <c r="AE968" s="30"/>
      <c r="AF968" s="30"/>
      <c r="AG968" s="30"/>
    </row>
    <row r="969" spans="11:33" ht="12.75">
      <c r="K969" s="42"/>
      <c r="L969" s="42"/>
      <c r="AC969" s="30"/>
      <c r="AD969" s="30"/>
      <c r="AE969" s="30"/>
      <c r="AF969" s="30"/>
      <c r="AG969" s="30"/>
    </row>
    <row r="970" spans="11:33" ht="12.75">
      <c r="K970" s="42"/>
      <c r="L970" s="42"/>
      <c r="AC970" s="30"/>
      <c r="AD970" s="30"/>
      <c r="AE970" s="30"/>
      <c r="AF970" s="30"/>
      <c r="AG970" s="30"/>
    </row>
    <row r="971" spans="11:33" ht="12.75">
      <c r="K971" s="42"/>
      <c r="L971" s="42"/>
      <c r="AC971" s="30"/>
      <c r="AD971" s="30"/>
      <c r="AE971" s="30"/>
      <c r="AF971" s="30"/>
      <c r="AG971" s="30"/>
    </row>
    <row r="972" spans="11:33" ht="12.75">
      <c r="K972" s="42"/>
      <c r="L972" s="42"/>
      <c r="AC972" s="30"/>
      <c r="AD972" s="30"/>
      <c r="AE972" s="30"/>
      <c r="AF972" s="30"/>
      <c r="AG972" s="30"/>
    </row>
    <row r="973" spans="11:33" ht="12.75">
      <c r="K973" s="42"/>
      <c r="L973" s="42"/>
      <c r="AC973" s="30"/>
      <c r="AD973" s="30"/>
      <c r="AE973" s="30"/>
      <c r="AF973" s="30"/>
      <c r="AG973" s="30"/>
    </row>
    <row r="974" spans="11:33" ht="12.75">
      <c r="K974" s="42"/>
      <c r="L974" s="42"/>
      <c r="AC974" s="30"/>
      <c r="AD974" s="30"/>
      <c r="AE974" s="30"/>
      <c r="AF974" s="30"/>
      <c r="AG974" s="30"/>
    </row>
    <row r="975" spans="11:33" ht="12.75">
      <c r="K975" s="42"/>
      <c r="L975" s="42"/>
      <c r="AC975" s="30"/>
      <c r="AD975" s="30"/>
      <c r="AE975" s="30"/>
      <c r="AF975" s="30"/>
      <c r="AG975" s="30"/>
    </row>
    <row r="976" spans="11:33" ht="12.75">
      <c r="K976" s="42"/>
      <c r="L976" s="42"/>
      <c r="AC976" s="30"/>
      <c r="AD976" s="30"/>
      <c r="AE976" s="30"/>
      <c r="AF976" s="30"/>
      <c r="AG976" s="30"/>
    </row>
    <row r="977" spans="11:33" ht="12.75">
      <c r="K977" s="42"/>
      <c r="L977" s="42"/>
      <c r="AC977" s="30"/>
      <c r="AD977" s="30"/>
      <c r="AE977" s="30"/>
      <c r="AF977" s="30"/>
      <c r="AG977" s="30"/>
    </row>
    <row r="978" spans="11:33" ht="12.75">
      <c r="K978" s="42"/>
      <c r="L978" s="42"/>
      <c r="AC978" s="30"/>
      <c r="AD978" s="30"/>
      <c r="AE978" s="30"/>
      <c r="AF978" s="30"/>
      <c r="AG978" s="30"/>
    </row>
    <row r="979" spans="11:33" ht="12.75">
      <c r="K979" s="42"/>
      <c r="L979" s="42"/>
      <c r="AC979" s="30"/>
      <c r="AD979" s="30"/>
      <c r="AE979" s="30"/>
      <c r="AF979" s="30"/>
      <c r="AG979" s="30"/>
    </row>
    <row r="980" spans="11:33" ht="12.75">
      <c r="K980" s="42"/>
      <c r="L980" s="42"/>
      <c r="AC980" s="30"/>
      <c r="AD980" s="30"/>
      <c r="AE980" s="30"/>
      <c r="AF980" s="30"/>
      <c r="AG980" s="30"/>
    </row>
    <row r="981" spans="11:33" ht="12.75">
      <c r="K981" s="42"/>
      <c r="L981" s="42"/>
      <c r="AC981" s="30"/>
      <c r="AD981" s="30"/>
      <c r="AE981" s="30"/>
      <c r="AF981" s="30"/>
      <c r="AG981" s="30"/>
    </row>
    <row r="982" spans="11:33" ht="12.75">
      <c r="K982" s="42"/>
      <c r="L982" s="42"/>
      <c r="AC982" s="30"/>
      <c r="AD982" s="30"/>
      <c r="AE982" s="30"/>
      <c r="AF982" s="30"/>
      <c r="AG982" s="30"/>
    </row>
    <row r="983" spans="11:33" ht="12.75">
      <c r="K983" s="42"/>
      <c r="L983" s="42"/>
      <c r="AC983" s="30"/>
      <c r="AD983" s="30"/>
      <c r="AE983" s="30"/>
      <c r="AF983" s="30"/>
      <c r="AG983" s="30"/>
    </row>
    <row r="984" spans="11:33" ht="12.75">
      <c r="K984" s="42"/>
      <c r="L984" s="42"/>
      <c r="AC984" s="30"/>
      <c r="AD984" s="30"/>
      <c r="AE984" s="30"/>
      <c r="AF984" s="30"/>
      <c r="AG984" s="30"/>
    </row>
    <row r="985" spans="11:33" ht="12.75">
      <c r="K985" s="42"/>
      <c r="L985" s="42"/>
      <c r="AC985" s="30"/>
      <c r="AD985" s="30"/>
      <c r="AE985" s="30"/>
      <c r="AF985" s="30"/>
      <c r="AG985" s="30"/>
    </row>
    <row r="986" spans="11:33" ht="12.75">
      <c r="K986" s="42"/>
      <c r="L986" s="42"/>
      <c r="AC986" s="30"/>
      <c r="AD986" s="30"/>
      <c r="AE986" s="30"/>
      <c r="AF986" s="30"/>
      <c r="AG986" s="30"/>
    </row>
    <row r="987" spans="11:33" ht="12.75">
      <c r="K987" s="42"/>
      <c r="L987" s="42"/>
      <c r="AC987" s="30"/>
      <c r="AD987" s="30"/>
      <c r="AE987" s="30"/>
      <c r="AF987" s="30"/>
      <c r="AG987" s="30"/>
    </row>
    <row r="988" spans="11:33" ht="12.75">
      <c r="K988" s="42"/>
      <c r="L988" s="42"/>
      <c r="AC988" s="30"/>
      <c r="AD988" s="30"/>
      <c r="AE988" s="30"/>
      <c r="AF988" s="30"/>
      <c r="AG988" s="30"/>
    </row>
    <row r="989" spans="11:33" ht="12.75">
      <c r="K989" s="42"/>
      <c r="L989" s="42"/>
      <c r="AC989" s="30"/>
      <c r="AD989" s="30"/>
      <c r="AE989" s="30"/>
      <c r="AF989" s="30"/>
      <c r="AG989" s="30"/>
    </row>
    <row r="990" spans="11:33" ht="12.75">
      <c r="K990" s="42"/>
      <c r="L990" s="42"/>
      <c r="AC990" s="30"/>
      <c r="AD990" s="30"/>
      <c r="AE990" s="30"/>
      <c r="AF990" s="30"/>
      <c r="AG990" s="30"/>
    </row>
    <row r="991" spans="11:33" ht="12.75">
      <c r="K991" s="42"/>
      <c r="L991" s="42"/>
      <c r="AC991" s="30"/>
      <c r="AD991" s="30"/>
      <c r="AE991" s="30"/>
      <c r="AF991" s="30"/>
      <c r="AG991" s="30"/>
    </row>
    <row r="992" spans="11:33" ht="12.75">
      <c r="K992" s="42"/>
      <c r="L992" s="42"/>
      <c r="AC992" s="30"/>
      <c r="AD992" s="30"/>
      <c r="AE992" s="30"/>
      <c r="AF992" s="30"/>
      <c r="AG992" s="30"/>
    </row>
    <row r="993" spans="11:33" ht="12.75">
      <c r="K993" s="42"/>
      <c r="L993" s="42"/>
      <c r="AC993" s="30"/>
      <c r="AD993" s="30"/>
      <c r="AE993" s="30"/>
      <c r="AF993" s="30"/>
      <c r="AG993" s="30"/>
    </row>
    <row r="994" spans="11:33" ht="12.75">
      <c r="K994" s="42"/>
      <c r="L994" s="42"/>
      <c r="AC994" s="30"/>
      <c r="AD994" s="30"/>
      <c r="AE994" s="30"/>
      <c r="AF994" s="30"/>
      <c r="AG994" s="30"/>
    </row>
    <row r="995" spans="11:33" ht="12.75">
      <c r="K995" s="42"/>
      <c r="L995" s="42"/>
      <c r="AC995" s="30"/>
      <c r="AD995" s="30"/>
      <c r="AE995" s="30"/>
      <c r="AF995" s="30"/>
      <c r="AG995" s="30"/>
    </row>
    <row r="996" spans="11:33" ht="12.75">
      <c r="K996" s="42"/>
      <c r="L996" s="42"/>
      <c r="AC996" s="30"/>
      <c r="AD996" s="30"/>
      <c r="AE996" s="30"/>
      <c r="AF996" s="30"/>
      <c r="AG996" s="30"/>
    </row>
    <row r="997" spans="11:33" ht="12.75">
      <c r="K997" s="42"/>
      <c r="L997" s="42"/>
      <c r="AC997" s="30"/>
      <c r="AD997" s="30"/>
      <c r="AE997" s="30"/>
      <c r="AF997" s="30"/>
      <c r="AG997" s="30"/>
    </row>
    <row r="998" spans="11:33" ht="12.75">
      <c r="K998" s="42"/>
      <c r="L998" s="42"/>
      <c r="AC998" s="30"/>
      <c r="AD998" s="30"/>
      <c r="AE998" s="30"/>
      <c r="AF998" s="30"/>
      <c r="AG998" s="30"/>
    </row>
    <row r="999" spans="11:33" ht="12.75">
      <c r="K999" s="42"/>
      <c r="L999" s="42"/>
      <c r="AC999" s="30"/>
      <c r="AD999" s="30"/>
      <c r="AE999" s="30"/>
      <c r="AF999" s="30"/>
      <c r="AG999" s="30"/>
    </row>
    <row r="1000" spans="11:33" ht="12.75">
      <c r="K1000" s="42"/>
      <c r="L1000" s="42"/>
      <c r="AC1000" s="30"/>
      <c r="AD1000" s="30"/>
      <c r="AE1000" s="30"/>
      <c r="AF1000" s="30"/>
      <c r="AG1000" s="30"/>
    </row>
    <row r="1001" spans="11:33" ht="12.75">
      <c r="K1001" s="42"/>
      <c r="L1001" s="42"/>
      <c r="AC1001" s="30"/>
      <c r="AD1001" s="30"/>
      <c r="AE1001" s="30"/>
      <c r="AF1001" s="30"/>
      <c r="AG1001" s="30"/>
    </row>
    <row r="1002" spans="11:33" ht="12.75">
      <c r="K1002" s="42"/>
      <c r="L1002" s="42"/>
      <c r="AC1002" s="30"/>
      <c r="AD1002" s="30"/>
      <c r="AE1002" s="30"/>
      <c r="AF1002" s="30"/>
      <c r="AG1002" s="30"/>
    </row>
    <row r="1003" spans="11:33" ht="12.75">
      <c r="K1003" s="42"/>
      <c r="L1003" s="42"/>
      <c r="AC1003" s="30"/>
      <c r="AD1003" s="30"/>
      <c r="AE1003" s="30"/>
      <c r="AF1003" s="30"/>
      <c r="AG1003" s="30"/>
    </row>
    <row r="1004" spans="11:33" ht="12.75">
      <c r="K1004" s="42"/>
      <c r="L1004" s="42"/>
      <c r="AC1004" s="30"/>
      <c r="AD1004" s="30"/>
      <c r="AE1004" s="30"/>
      <c r="AF1004" s="30"/>
      <c r="AG1004" s="30"/>
    </row>
    <row r="1005" spans="11:33" ht="12.75">
      <c r="K1005" s="42"/>
      <c r="L1005" s="42"/>
      <c r="AC1005" s="30"/>
      <c r="AD1005" s="30"/>
      <c r="AE1005" s="30"/>
      <c r="AF1005" s="30"/>
      <c r="AG1005" s="30"/>
    </row>
    <row r="1006" spans="11:33" ht="12.75">
      <c r="K1006" s="42"/>
      <c r="L1006" s="42"/>
      <c r="AC1006" s="30"/>
      <c r="AD1006" s="30"/>
      <c r="AE1006" s="30"/>
      <c r="AF1006" s="30"/>
      <c r="AG1006" s="30"/>
    </row>
    <row r="1007" spans="11:33" ht="12.75">
      <c r="K1007" s="42"/>
      <c r="L1007" s="42"/>
      <c r="AC1007" s="30"/>
      <c r="AD1007" s="30"/>
      <c r="AE1007" s="30"/>
      <c r="AF1007" s="30"/>
      <c r="AG1007" s="30"/>
    </row>
    <row r="1008" spans="11:33" ht="12.75">
      <c r="K1008" s="42"/>
      <c r="L1008" s="42"/>
      <c r="AC1008" s="30"/>
      <c r="AD1008" s="30"/>
      <c r="AE1008" s="30"/>
      <c r="AF1008" s="30"/>
      <c r="AG1008" s="30"/>
    </row>
    <row r="1009" spans="11:33" ht="12.75">
      <c r="K1009" s="42"/>
      <c r="L1009" s="42"/>
      <c r="AC1009" s="30"/>
      <c r="AD1009" s="30"/>
      <c r="AE1009" s="30"/>
      <c r="AF1009" s="30"/>
      <c r="AG1009" s="30"/>
    </row>
    <row r="1010" spans="11:33" ht="12.75">
      <c r="K1010" s="42"/>
      <c r="L1010" s="42"/>
      <c r="AC1010" s="30"/>
      <c r="AD1010" s="30"/>
      <c r="AE1010" s="30"/>
      <c r="AF1010" s="30"/>
      <c r="AG1010" s="30"/>
    </row>
    <row r="1011" spans="11:33" ht="12.75">
      <c r="K1011" s="42"/>
      <c r="L1011" s="42"/>
      <c r="AC1011" s="30"/>
      <c r="AD1011" s="30"/>
      <c r="AE1011" s="30"/>
      <c r="AF1011" s="30"/>
      <c r="AG1011" s="30"/>
    </row>
    <row r="1012" spans="11:33" ht="12.75">
      <c r="K1012" s="42"/>
      <c r="L1012" s="42"/>
      <c r="AC1012" s="30"/>
      <c r="AD1012" s="30"/>
      <c r="AE1012" s="30"/>
      <c r="AF1012" s="30"/>
      <c r="AG1012" s="30"/>
    </row>
    <row r="1013" spans="11:33" ht="12.75">
      <c r="K1013" s="42"/>
      <c r="L1013" s="42"/>
      <c r="AC1013" s="30"/>
      <c r="AD1013" s="30"/>
      <c r="AE1013" s="30"/>
      <c r="AF1013" s="30"/>
      <c r="AG1013" s="30"/>
    </row>
    <row r="1014" spans="11:33" ht="12.75">
      <c r="K1014" s="42"/>
      <c r="L1014" s="42"/>
      <c r="AC1014" s="30"/>
      <c r="AD1014" s="30"/>
      <c r="AE1014" s="30"/>
      <c r="AF1014" s="30"/>
      <c r="AG1014" s="30"/>
    </row>
    <row r="1015" spans="11:33" ht="12.75">
      <c r="K1015" s="42"/>
      <c r="L1015" s="42"/>
      <c r="AC1015" s="30"/>
      <c r="AD1015" s="30"/>
      <c r="AE1015" s="30"/>
      <c r="AF1015" s="30"/>
      <c r="AG1015" s="30"/>
    </row>
    <row r="1016" spans="11:33" ht="12.75">
      <c r="K1016" s="42"/>
      <c r="L1016" s="42"/>
      <c r="AC1016" s="30"/>
      <c r="AD1016" s="30"/>
      <c r="AE1016" s="30"/>
      <c r="AF1016" s="30"/>
      <c r="AG1016" s="30"/>
    </row>
    <row r="1017" spans="11:33" ht="12.75">
      <c r="K1017" s="42"/>
      <c r="L1017" s="42"/>
      <c r="AC1017" s="30"/>
      <c r="AD1017" s="30"/>
      <c r="AE1017" s="30"/>
      <c r="AF1017" s="30"/>
      <c r="AG1017" s="30"/>
    </row>
    <row r="1018" spans="11:33" ht="12.75">
      <c r="K1018" s="42"/>
      <c r="L1018" s="42"/>
      <c r="AC1018" s="30"/>
      <c r="AD1018" s="30"/>
      <c r="AE1018" s="30"/>
      <c r="AF1018" s="30"/>
      <c r="AG1018" s="30"/>
    </row>
    <row r="1019" spans="11:33" ht="12.75">
      <c r="K1019" s="42"/>
      <c r="L1019" s="42"/>
      <c r="AC1019" s="30"/>
      <c r="AD1019" s="30"/>
      <c r="AE1019" s="30"/>
      <c r="AF1019" s="30"/>
      <c r="AG1019" s="30"/>
    </row>
    <row r="1020" spans="11:33" ht="12.75">
      <c r="K1020" s="42"/>
      <c r="L1020" s="42"/>
      <c r="AC1020" s="30"/>
      <c r="AD1020" s="30"/>
      <c r="AE1020" s="30"/>
      <c r="AF1020" s="30"/>
      <c r="AG1020" s="30"/>
    </row>
    <row r="1021" spans="11:33" ht="12.75">
      <c r="K1021" s="42"/>
      <c r="L1021" s="42"/>
      <c r="AC1021" s="30"/>
      <c r="AD1021" s="30"/>
      <c r="AE1021" s="30"/>
      <c r="AF1021" s="30"/>
      <c r="AG1021" s="30"/>
    </row>
    <row r="1022" spans="11:33" ht="12.75">
      <c r="K1022" s="42"/>
      <c r="L1022" s="42"/>
      <c r="AC1022" s="30"/>
      <c r="AD1022" s="30"/>
      <c r="AE1022" s="30"/>
      <c r="AF1022" s="30"/>
      <c r="AG1022" s="30"/>
    </row>
    <row r="1023" spans="11:33" ht="12.75">
      <c r="K1023" s="42"/>
      <c r="L1023" s="42"/>
      <c r="AC1023" s="30"/>
      <c r="AD1023" s="30"/>
      <c r="AE1023" s="30"/>
      <c r="AF1023" s="30"/>
      <c r="AG1023" s="30"/>
    </row>
    <row r="1024" spans="11:33" ht="12.75">
      <c r="K1024" s="42"/>
      <c r="L1024" s="42"/>
      <c r="AC1024" s="30"/>
      <c r="AD1024" s="30"/>
      <c r="AE1024" s="30"/>
      <c r="AF1024" s="30"/>
      <c r="AG1024" s="30"/>
    </row>
    <row r="1025" spans="11:33" ht="12.75">
      <c r="K1025" s="42"/>
      <c r="L1025" s="42"/>
      <c r="AC1025" s="30"/>
      <c r="AD1025" s="30"/>
      <c r="AE1025" s="30"/>
      <c r="AF1025" s="30"/>
      <c r="AG1025" s="30"/>
    </row>
    <row r="1026" spans="11:33" ht="12.75">
      <c r="K1026" s="42"/>
      <c r="L1026" s="42"/>
      <c r="AC1026" s="30"/>
      <c r="AD1026" s="30"/>
      <c r="AE1026" s="30"/>
      <c r="AF1026" s="30"/>
      <c r="AG1026" s="30"/>
    </row>
    <row r="1027" spans="11:33" ht="12.75">
      <c r="K1027" s="42"/>
      <c r="L1027" s="42"/>
      <c r="AC1027" s="30"/>
      <c r="AD1027" s="30"/>
      <c r="AE1027" s="30"/>
      <c r="AF1027" s="30"/>
      <c r="AG1027" s="30"/>
    </row>
    <row r="1028" spans="11:33" ht="12.75">
      <c r="K1028" s="42"/>
      <c r="L1028" s="42"/>
      <c r="AC1028" s="30"/>
      <c r="AD1028" s="30"/>
      <c r="AE1028" s="30"/>
      <c r="AF1028" s="30"/>
      <c r="AG1028" s="30"/>
    </row>
    <row r="1029" spans="11:33" ht="12.75">
      <c r="K1029" s="42"/>
      <c r="L1029" s="42"/>
      <c r="AC1029" s="30"/>
      <c r="AD1029" s="30"/>
      <c r="AE1029" s="30"/>
      <c r="AF1029" s="30"/>
      <c r="AG1029" s="30"/>
    </row>
    <row r="1030" spans="11:33" ht="12.75">
      <c r="K1030" s="42"/>
      <c r="L1030" s="42"/>
      <c r="AC1030" s="30"/>
      <c r="AD1030" s="30"/>
      <c r="AE1030" s="30"/>
      <c r="AF1030" s="30"/>
      <c r="AG1030" s="30"/>
    </row>
    <row r="1031" spans="11:33" ht="12.75">
      <c r="K1031" s="42"/>
      <c r="L1031" s="42"/>
      <c r="AC1031" s="30"/>
      <c r="AD1031" s="30"/>
      <c r="AE1031" s="30"/>
      <c r="AF1031" s="30"/>
      <c r="AG1031" s="30"/>
    </row>
    <row r="1032" spans="11:33" ht="12.75">
      <c r="K1032" s="42"/>
      <c r="L1032" s="42"/>
      <c r="AC1032" s="30"/>
      <c r="AD1032" s="30"/>
      <c r="AE1032" s="30"/>
      <c r="AF1032" s="30"/>
      <c r="AG1032" s="30"/>
    </row>
    <row r="1033" spans="11:33" ht="12.75">
      <c r="K1033" s="42"/>
      <c r="L1033" s="42"/>
      <c r="AC1033" s="30"/>
      <c r="AD1033" s="30"/>
      <c r="AE1033" s="30"/>
      <c r="AF1033" s="30"/>
      <c r="AG1033" s="30"/>
    </row>
    <row r="1034" spans="11:33" ht="12.75">
      <c r="K1034" s="42"/>
      <c r="L1034" s="42"/>
      <c r="AC1034" s="30"/>
      <c r="AD1034" s="30"/>
      <c r="AE1034" s="30"/>
      <c r="AF1034" s="30"/>
      <c r="AG1034" s="30"/>
    </row>
    <row r="1035" spans="11:33" ht="12.75">
      <c r="K1035" s="42"/>
      <c r="L1035" s="42"/>
      <c r="AC1035" s="30"/>
      <c r="AD1035" s="30"/>
      <c r="AE1035" s="30"/>
      <c r="AF1035" s="30"/>
      <c r="AG1035" s="30"/>
    </row>
    <row r="1036" spans="11:33" ht="12.75">
      <c r="K1036" s="42"/>
      <c r="L1036" s="42"/>
      <c r="AC1036" s="30"/>
      <c r="AD1036" s="30"/>
      <c r="AE1036" s="30"/>
      <c r="AF1036" s="30"/>
      <c r="AG1036" s="30"/>
    </row>
    <row r="1037" spans="11:33" ht="12.75">
      <c r="K1037" s="42"/>
      <c r="L1037" s="42"/>
      <c r="AC1037" s="30"/>
      <c r="AD1037" s="30"/>
      <c r="AE1037" s="30"/>
      <c r="AF1037" s="30"/>
      <c r="AG1037" s="30"/>
    </row>
    <row r="1038" spans="11:33" ht="12.75">
      <c r="K1038" s="42"/>
      <c r="L1038" s="42"/>
      <c r="AC1038" s="30"/>
      <c r="AD1038" s="30"/>
      <c r="AE1038" s="30"/>
      <c r="AF1038" s="30"/>
      <c r="AG1038" s="30"/>
    </row>
    <row r="1039" spans="11:33" ht="12.75">
      <c r="K1039" s="42"/>
      <c r="L1039" s="42"/>
      <c r="AC1039" s="30"/>
      <c r="AD1039" s="30"/>
      <c r="AE1039" s="30"/>
      <c r="AF1039" s="30"/>
      <c r="AG1039" s="30"/>
    </row>
    <row r="1040" spans="11:33" ht="12.75">
      <c r="K1040" s="42"/>
      <c r="L1040" s="42"/>
      <c r="AC1040" s="30"/>
      <c r="AD1040" s="30"/>
      <c r="AE1040" s="30"/>
      <c r="AF1040" s="30"/>
      <c r="AG1040" s="30"/>
    </row>
    <row r="1041" spans="11:33" ht="12.75">
      <c r="K1041" s="42"/>
      <c r="L1041" s="42"/>
      <c r="AC1041" s="30"/>
      <c r="AD1041" s="30"/>
      <c r="AE1041" s="30"/>
      <c r="AF1041" s="30"/>
      <c r="AG1041" s="30"/>
    </row>
    <row r="1042" spans="11:33" ht="12.75">
      <c r="K1042" s="42"/>
      <c r="L1042" s="42"/>
      <c r="AC1042" s="30"/>
      <c r="AD1042" s="30"/>
      <c r="AE1042" s="30"/>
      <c r="AF1042" s="30"/>
      <c r="AG1042" s="30"/>
    </row>
    <row r="1043" spans="11:33" ht="12.75">
      <c r="K1043" s="42"/>
      <c r="L1043" s="42"/>
      <c r="AC1043" s="30"/>
      <c r="AD1043" s="30"/>
      <c r="AE1043" s="30"/>
      <c r="AF1043" s="30"/>
      <c r="AG1043" s="30"/>
    </row>
    <row r="1044" spans="11:33" ht="12.75">
      <c r="K1044" s="42"/>
      <c r="L1044" s="42"/>
      <c r="AC1044" s="30"/>
      <c r="AD1044" s="30"/>
      <c r="AE1044" s="30"/>
      <c r="AF1044" s="30"/>
      <c r="AG1044" s="30"/>
    </row>
    <row r="1045" spans="11:33" ht="12.75">
      <c r="K1045" s="42"/>
      <c r="L1045" s="42"/>
      <c r="AC1045" s="30"/>
      <c r="AD1045" s="30"/>
      <c r="AE1045" s="30"/>
      <c r="AF1045" s="30"/>
      <c r="AG1045" s="30"/>
    </row>
    <row r="1046" spans="11:33" ht="12.75">
      <c r="K1046" s="42"/>
      <c r="L1046" s="42"/>
      <c r="AC1046" s="30"/>
      <c r="AD1046" s="30"/>
      <c r="AE1046" s="30"/>
      <c r="AF1046" s="30"/>
      <c r="AG1046" s="30"/>
    </row>
    <row r="1047" spans="11:33" ht="12.75">
      <c r="K1047" s="42"/>
      <c r="L1047" s="42"/>
      <c r="AC1047" s="30"/>
      <c r="AD1047" s="30"/>
      <c r="AE1047" s="30"/>
      <c r="AF1047" s="30"/>
      <c r="AG1047" s="30"/>
    </row>
    <row r="1048" spans="11:33" ht="12.75">
      <c r="K1048" s="42"/>
      <c r="L1048" s="42"/>
      <c r="AC1048" s="30"/>
      <c r="AD1048" s="30"/>
      <c r="AE1048" s="30"/>
      <c r="AF1048" s="30"/>
      <c r="AG1048" s="30"/>
    </row>
    <row r="1049" spans="11:33" ht="12.75">
      <c r="K1049" s="42"/>
      <c r="L1049" s="42"/>
      <c r="AC1049" s="30"/>
      <c r="AD1049" s="30"/>
      <c r="AE1049" s="30"/>
      <c r="AF1049" s="30"/>
      <c r="AG1049" s="30"/>
    </row>
    <row r="1050" spans="11:33" ht="12.75">
      <c r="K1050" s="42"/>
      <c r="L1050" s="42"/>
      <c r="AC1050" s="30"/>
      <c r="AD1050" s="30"/>
      <c r="AE1050" s="30"/>
      <c r="AF1050" s="30"/>
      <c r="AG1050" s="30"/>
    </row>
    <row r="1051" spans="11:33" ht="12.75">
      <c r="K1051" s="42"/>
      <c r="L1051" s="42"/>
      <c r="AC1051" s="30"/>
      <c r="AD1051" s="30"/>
      <c r="AE1051" s="30"/>
      <c r="AF1051" s="30"/>
      <c r="AG1051" s="30"/>
    </row>
    <row r="1052" spans="11:33" ht="12.75">
      <c r="K1052" s="42"/>
      <c r="L1052" s="42"/>
      <c r="AC1052" s="30"/>
      <c r="AD1052" s="30"/>
      <c r="AE1052" s="30"/>
      <c r="AF1052" s="30"/>
      <c r="AG1052" s="30"/>
    </row>
    <row r="1053" spans="11:33" ht="12.75">
      <c r="K1053" s="42"/>
      <c r="L1053" s="42"/>
      <c r="AC1053" s="30"/>
      <c r="AD1053" s="30"/>
      <c r="AE1053" s="30"/>
      <c r="AF1053" s="30"/>
      <c r="AG1053" s="30"/>
    </row>
    <row r="1054" spans="11:33" ht="12.75">
      <c r="K1054" s="42"/>
      <c r="L1054" s="42"/>
      <c r="AC1054" s="30"/>
      <c r="AD1054" s="30"/>
      <c r="AE1054" s="30"/>
      <c r="AF1054" s="30"/>
      <c r="AG1054" s="30"/>
    </row>
    <row r="1055" spans="11:33" ht="12.75">
      <c r="K1055" s="42"/>
      <c r="L1055" s="42"/>
      <c r="AC1055" s="30"/>
      <c r="AD1055" s="30"/>
      <c r="AE1055" s="30"/>
      <c r="AF1055" s="30"/>
      <c r="AG1055" s="30"/>
    </row>
    <row r="1056" spans="11:33" ht="12.75">
      <c r="K1056" s="42"/>
      <c r="L1056" s="42"/>
      <c r="AC1056" s="30"/>
      <c r="AD1056" s="30"/>
      <c r="AE1056" s="30"/>
      <c r="AF1056" s="30"/>
      <c r="AG1056" s="30"/>
    </row>
    <row r="1057" spans="11:33" ht="12.75">
      <c r="K1057" s="42"/>
      <c r="L1057" s="42"/>
      <c r="AC1057" s="30"/>
      <c r="AD1057" s="30"/>
      <c r="AE1057" s="30"/>
      <c r="AF1057" s="30"/>
      <c r="AG1057" s="30"/>
    </row>
    <row r="1058" spans="11:33" ht="12.75">
      <c r="K1058" s="42"/>
      <c r="L1058" s="42"/>
      <c r="AC1058" s="30"/>
      <c r="AD1058" s="30"/>
      <c r="AE1058" s="30"/>
      <c r="AF1058" s="30"/>
      <c r="AG1058" s="30"/>
    </row>
    <row r="1059" spans="11:33" ht="12.75">
      <c r="K1059" s="42"/>
      <c r="L1059" s="42"/>
      <c r="AC1059" s="30"/>
      <c r="AD1059" s="30"/>
      <c r="AE1059" s="30"/>
      <c r="AF1059" s="30"/>
      <c r="AG1059" s="30"/>
    </row>
    <row r="1060" spans="11:33" ht="12.75">
      <c r="K1060" s="42"/>
      <c r="L1060" s="42"/>
      <c r="AC1060" s="30"/>
      <c r="AD1060" s="30"/>
      <c r="AE1060" s="30"/>
      <c r="AF1060" s="30"/>
      <c r="AG1060" s="30"/>
    </row>
    <row r="1061" spans="11:33" ht="12.75">
      <c r="K1061" s="42"/>
      <c r="L1061" s="42"/>
      <c r="AC1061" s="30"/>
      <c r="AD1061" s="30"/>
      <c r="AE1061" s="30"/>
      <c r="AF1061" s="30"/>
      <c r="AG1061" s="30"/>
    </row>
    <row r="1062" spans="11:33" ht="12.75">
      <c r="K1062" s="42"/>
      <c r="L1062" s="42"/>
      <c r="AC1062" s="30"/>
      <c r="AD1062" s="30"/>
      <c r="AE1062" s="30"/>
      <c r="AF1062" s="30"/>
      <c r="AG1062" s="30"/>
    </row>
    <row r="1063" spans="11:33" ht="12.75">
      <c r="K1063" s="42"/>
      <c r="L1063" s="42"/>
      <c r="AC1063" s="30"/>
      <c r="AD1063" s="30"/>
      <c r="AE1063" s="30"/>
      <c r="AF1063" s="30"/>
      <c r="AG1063" s="30"/>
    </row>
    <row r="1064" spans="11:33" ht="12.75">
      <c r="K1064" s="42"/>
      <c r="L1064" s="42"/>
      <c r="AC1064" s="30"/>
      <c r="AD1064" s="30"/>
      <c r="AE1064" s="30"/>
      <c r="AF1064" s="30"/>
      <c r="AG1064" s="30"/>
    </row>
    <row r="1065" spans="11:33" ht="12.75">
      <c r="K1065" s="42"/>
      <c r="L1065" s="42"/>
      <c r="AC1065" s="30"/>
      <c r="AD1065" s="30"/>
      <c r="AE1065" s="30"/>
      <c r="AF1065" s="30"/>
      <c r="AG1065" s="30"/>
    </row>
    <row r="1066" spans="11:33" ht="12.75">
      <c r="K1066" s="42"/>
      <c r="L1066" s="42"/>
      <c r="AC1066" s="30"/>
      <c r="AD1066" s="30"/>
      <c r="AE1066" s="30"/>
      <c r="AF1066" s="30"/>
      <c r="AG1066" s="30"/>
    </row>
    <row r="1067" spans="11:33" ht="12.75">
      <c r="K1067" s="42"/>
      <c r="L1067" s="42"/>
      <c r="AC1067" s="30"/>
      <c r="AD1067" s="30"/>
      <c r="AE1067" s="30"/>
      <c r="AF1067" s="30"/>
      <c r="AG1067" s="30"/>
    </row>
    <row r="1068" spans="11:33" ht="12.75">
      <c r="K1068" s="42"/>
      <c r="L1068" s="42"/>
      <c r="AC1068" s="30"/>
      <c r="AD1068" s="30"/>
      <c r="AE1068" s="30"/>
      <c r="AF1068" s="30"/>
      <c r="AG1068" s="30"/>
    </row>
    <row r="1069" spans="11:33" ht="12.75">
      <c r="K1069" s="42"/>
      <c r="L1069" s="42"/>
      <c r="AC1069" s="30"/>
      <c r="AD1069" s="30"/>
      <c r="AE1069" s="30"/>
      <c r="AF1069" s="30"/>
      <c r="AG1069" s="30"/>
    </row>
    <row r="1070" spans="11:33" ht="12.75">
      <c r="K1070" s="42"/>
      <c r="L1070" s="42"/>
      <c r="AC1070" s="30"/>
      <c r="AD1070" s="30"/>
      <c r="AE1070" s="30"/>
      <c r="AF1070" s="30"/>
      <c r="AG1070" s="30"/>
    </row>
    <row r="1071" spans="11:33" ht="12.75">
      <c r="K1071" s="42"/>
      <c r="L1071" s="42"/>
      <c r="AC1071" s="30"/>
      <c r="AD1071" s="30"/>
      <c r="AE1071" s="30"/>
      <c r="AF1071" s="30"/>
      <c r="AG1071" s="30"/>
    </row>
    <row r="1072" spans="11:33" ht="12.75">
      <c r="K1072" s="42"/>
      <c r="L1072" s="42"/>
      <c r="AC1072" s="30"/>
      <c r="AD1072" s="30"/>
      <c r="AE1072" s="30"/>
      <c r="AF1072" s="30"/>
      <c r="AG1072" s="30"/>
    </row>
    <row r="1073" spans="11:33" ht="12.75">
      <c r="K1073" s="42"/>
      <c r="L1073" s="42"/>
      <c r="AC1073" s="30"/>
      <c r="AD1073" s="30"/>
      <c r="AE1073" s="30"/>
      <c r="AF1073" s="30"/>
      <c r="AG1073" s="30"/>
    </row>
    <row r="1074" spans="11:33" ht="12.75">
      <c r="K1074" s="42"/>
      <c r="L1074" s="42"/>
      <c r="AC1074" s="30"/>
      <c r="AD1074" s="30"/>
      <c r="AE1074" s="30"/>
      <c r="AF1074" s="30"/>
      <c r="AG1074" s="30"/>
    </row>
    <row r="1075" spans="11:33" ht="12.75">
      <c r="K1075" s="42"/>
      <c r="L1075" s="42"/>
      <c r="AC1075" s="30"/>
      <c r="AD1075" s="30"/>
      <c r="AE1075" s="30"/>
      <c r="AF1075" s="30"/>
      <c r="AG1075" s="30"/>
    </row>
    <row r="1076" spans="11:33" ht="12.75">
      <c r="K1076" s="42"/>
      <c r="L1076" s="42"/>
      <c r="AC1076" s="30"/>
      <c r="AD1076" s="30"/>
      <c r="AE1076" s="30"/>
      <c r="AF1076" s="30"/>
      <c r="AG1076" s="30"/>
    </row>
    <row r="1077" spans="11:33" ht="12.75">
      <c r="K1077" s="42"/>
      <c r="L1077" s="42"/>
      <c r="AC1077" s="30"/>
      <c r="AD1077" s="30"/>
      <c r="AE1077" s="30"/>
      <c r="AF1077" s="30"/>
      <c r="AG1077" s="30"/>
    </row>
    <row r="1078" spans="11:33" ht="12.75">
      <c r="K1078" s="42"/>
      <c r="L1078" s="42"/>
      <c r="AC1078" s="30"/>
      <c r="AD1078" s="30"/>
      <c r="AE1078" s="30"/>
      <c r="AF1078" s="30"/>
      <c r="AG1078" s="30"/>
    </row>
    <row r="1079" spans="11:33" ht="12.75">
      <c r="K1079" s="42"/>
      <c r="L1079" s="42"/>
      <c r="AC1079" s="30"/>
      <c r="AD1079" s="30"/>
      <c r="AE1079" s="30"/>
      <c r="AF1079" s="30"/>
      <c r="AG1079" s="30"/>
    </row>
    <row r="1080" spans="11:33" ht="12.75">
      <c r="K1080" s="42"/>
      <c r="L1080" s="42"/>
      <c r="AC1080" s="30"/>
      <c r="AD1080" s="30"/>
      <c r="AE1080" s="30"/>
      <c r="AF1080" s="30"/>
      <c r="AG1080" s="30"/>
    </row>
    <row r="1081" spans="11:33" ht="12.75">
      <c r="K1081" s="42"/>
      <c r="L1081" s="42"/>
      <c r="AC1081" s="30"/>
      <c r="AD1081" s="30"/>
      <c r="AE1081" s="30"/>
      <c r="AF1081" s="30"/>
      <c r="AG1081" s="30"/>
    </row>
    <row r="1082" spans="11:33" ht="12.75">
      <c r="K1082" s="42"/>
      <c r="L1082" s="42"/>
      <c r="AC1082" s="30"/>
      <c r="AD1082" s="30"/>
      <c r="AE1082" s="30"/>
      <c r="AF1082" s="30"/>
      <c r="AG1082" s="30"/>
    </row>
    <row r="1083" spans="11:33" ht="12.75">
      <c r="K1083" s="42"/>
      <c r="L1083" s="42"/>
      <c r="AC1083" s="30"/>
      <c r="AD1083" s="30"/>
      <c r="AE1083" s="30"/>
      <c r="AF1083" s="30"/>
      <c r="AG1083" s="30"/>
    </row>
    <row r="1084" spans="11:33" ht="12.75">
      <c r="K1084" s="42"/>
      <c r="L1084" s="42"/>
      <c r="AC1084" s="30"/>
      <c r="AD1084" s="30"/>
      <c r="AE1084" s="30"/>
      <c r="AF1084" s="30"/>
      <c r="AG1084" s="30"/>
    </row>
    <row r="1085" spans="11:33" ht="12.75">
      <c r="K1085" s="42"/>
      <c r="L1085" s="42"/>
      <c r="AC1085" s="30"/>
      <c r="AD1085" s="30"/>
      <c r="AE1085" s="30"/>
      <c r="AF1085" s="30"/>
      <c r="AG1085" s="30"/>
    </row>
    <row r="1086" spans="11:33" ht="12.75">
      <c r="K1086" s="42"/>
      <c r="L1086" s="42"/>
      <c r="AC1086" s="30"/>
      <c r="AD1086" s="30"/>
      <c r="AE1086" s="30"/>
      <c r="AF1086" s="30"/>
      <c r="AG1086" s="30"/>
    </row>
    <row r="1087" spans="11:33" ht="12.75">
      <c r="K1087" s="42"/>
      <c r="L1087" s="42"/>
      <c r="AC1087" s="30"/>
      <c r="AD1087" s="30"/>
      <c r="AE1087" s="30"/>
      <c r="AF1087" s="30"/>
      <c r="AG1087" s="30"/>
    </row>
    <row r="1088" spans="11:33" ht="12.75">
      <c r="K1088" s="42"/>
      <c r="L1088" s="42"/>
      <c r="AC1088" s="30"/>
      <c r="AD1088" s="30"/>
      <c r="AE1088" s="30"/>
      <c r="AF1088" s="30"/>
      <c r="AG1088" s="30"/>
    </row>
    <row r="1089" spans="11:33" ht="12.75">
      <c r="K1089" s="42"/>
      <c r="L1089" s="42"/>
      <c r="AC1089" s="30"/>
      <c r="AD1089" s="30"/>
      <c r="AE1089" s="30"/>
      <c r="AF1089" s="30"/>
      <c r="AG1089" s="30"/>
    </row>
    <row r="1090" spans="11:33" ht="12.75">
      <c r="K1090" s="42"/>
      <c r="L1090" s="42"/>
      <c r="AC1090" s="30"/>
      <c r="AD1090" s="30"/>
      <c r="AE1090" s="30"/>
      <c r="AF1090" s="30"/>
      <c r="AG1090" s="30"/>
    </row>
    <row r="1091" spans="11:33" ht="12.75">
      <c r="K1091" s="42"/>
      <c r="L1091" s="42"/>
      <c r="AC1091" s="30"/>
      <c r="AD1091" s="30"/>
      <c r="AE1091" s="30"/>
      <c r="AF1091" s="30"/>
      <c r="AG1091" s="30"/>
    </row>
    <row r="1092" spans="11:33" ht="12.75">
      <c r="K1092" s="42"/>
      <c r="L1092" s="42"/>
      <c r="AC1092" s="30"/>
      <c r="AD1092" s="30"/>
      <c r="AE1092" s="30"/>
      <c r="AF1092" s="30"/>
      <c r="AG1092" s="30"/>
    </row>
    <row r="1093" spans="11:33" ht="12.75">
      <c r="K1093" s="42"/>
      <c r="L1093" s="42"/>
      <c r="AC1093" s="30"/>
      <c r="AD1093" s="30"/>
      <c r="AE1093" s="30"/>
      <c r="AF1093" s="30"/>
      <c r="AG1093" s="30"/>
    </row>
    <row r="1094" spans="11:33" ht="12.75">
      <c r="K1094" s="42"/>
      <c r="L1094" s="42"/>
      <c r="AC1094" s="30"/>
      <c r="AD1094" s="30"/>
      <c r="AE1094" s="30"/>
      <c r="AF1094" s="30"/>
      <c r="AG1094" s="30"/>
    </row>
    <row r="1095" spans="11:33" ht="12.75">
      <c r="K1095" s="42"/>
      <c r="L1095" s="42"/>
      <c r="AC1095" s="30"/>
      <c r="AD1095" s="30"/>
      <c r="AE1095" s="30"/>
      <c r="AF1095" s="30"/>
      <c r="AG1095" s="30"/>
    </row>
    <row r="1096" spans="11:33" ht="12.75">
      <c r="K1096" s="42"/>
      <c r="L1096" s="42"/>
      <c r="AC1096" s="30"/>
      <c r="AD1096" s="30"/>
      <c r="AE1096" s="30"/>
      <c r="AF1096" s="30"/>
      <c r="AG1096" s="30"/>
    </row>
    <row r="1097" spans="11:33" ht="12.75">
      <c r="K1097" s="42"/>
      <c r="L1097" s="42"/>
      <c r="AC1097" s="30"/>
      <c r="AD1097" s="30"/>
      <c r="AE1097" s="30"/>
      <c r="AF1097" s="30"/>
      <c r="AG1097" s="30"/>
    </row>
    <row r="1098" spans="11:33" ht="12.75">
      <c r="K1098" s="42"/>
      <c r="L1098" s="42"/>
      <c r="AC1098" s="30"/>
      <c r="AD1098" s="30"/>
      <c r="AE1098" s="30"/>
      <c r="AF1098" s="30"/>
      <c r="AG1098" s="30"/>
    </row>
    <row r="1099" spans="11:33" ht="12.75">
      <c r="K1099" s="42"/>
      <c r="L1099" s="42"/>
      <c r="AC1099" s="30"/>
      <c r="AD1099" s="30"/>
      <c r="AE1099" s="30"/>
      <c r="AF1099" s="30"/>
      <c r="AG1099" s="30"/>
    </row>
    <row r="1100" spans="11:33" ht="12.75">
      <c r="K1100" s="42"/>
      <c r="L1100" s="42"/>
      <c r="AC1100" s="30"/>
      <c r="AD1100" s="30"/>
      <c r="AE1100" s="30"/>
      <c r="AF1100" s="30"/>
      <c r="AG1100" s="30"/>
    </row>
    <row r="1101" spans="11:33" ht="12.75">
      <c r="K1101" s="42"/>
      <c r="L1101" s="42"/>
      <c r="AC1101" s="30"/>
      <c r="AD1101" s="30"/>
      <c r="AE1101" s="30"/>
      <c r="AF1101" s="30"/>
      <c r="AG1101" s="30"/>
    </row>
    <row r="1102" spans="11:33" ht="12.75">
      <c r="K1102" s="42"/>
      <c r="L1102" s="42"/>
      <c r="AC1102" s="30"/>
      <c r="AD1102" s="30"/>
      <c r="AE1102" s="30"/>
      <c r="AF1102" s="30"/>
      <c r="AG1102" s="30"/>
    </row>
    <row r="1103" spans="11:33" ht="12.75">
      <c r="K1103" s="42"/>
      <c r="L1103" s="42"/>
      <c r="AC1103" s="30"/>
      <c r="AD1103" s="30"/>
      <c r="AE1103" s="30"/>
      <c r="AF1103" s="30"/>
      <c r="AG1103" s="30"/>
    </row>
    <row r="1104" spans="11:33" ht="12.75">
      <c r="K1104" s="42"/>
      <c r="L1104" s="42"/>
      <c r="AC1104" s="30"/>
      <c r="AD1104" s="30"/>
      <c r="AE1104" s="30"/>
      <c r="AF1104" s="30"/>
      <c r="AG1104" s="30"/>
    </row>
    <row r="1105" spans="11:33" ht="12.75">
      <c r="K1105" s="42"/>
      <c r="L1105" s="42"/>
      <c r="AC1105" s="30"/>
      <c r="AD1105" s="30"/>
      <c r="AE1105" s="30"/>
      <c r="AF1105" s="30"/>
      <c r="AG1105" s="30"/>
    </row>
    <row r="1106" spans="11:33" ht="12.75">
      <c r="K1106" s="42"/>
      <c r="L1106" s="42"/>
      <c r="AC1106" s="30"/>
      <c r="AD1106" s="30"/>
      <c r="AE1106" s="30"/>
      <c r="AF1106" s="30"/>
      <c r="AG1106" s="30"/>
    </row>
    <row r="1107" spans="11:33" ht="12.75">
      <c r="K1107" s="42"/>
      <c r="L1107" s="42"/>
      <c r="AC1107" s="30"/>
      <c r="AD1107" s="30"/>
      <c r="AE1107" s="30"/>
      <c r="AF1107" s="30"/>
      <c r="AG1107" s="30"/>
    </row>
    <row r="1108" spans="11:33" ht="12.75">
      <c r="K1108" s="42"/>
      <c r="L1108" s="42"/>
      <c r="AC1108" s="30"/>
      <c r="AD1108" s="30"/>
      <c r="AE1108" s="30"/>
      <c r="AF1108" s="30"/>
      <c r="AG1108" s="30"/>
    </row>
    <row r="1109" spans="11:33" ht="12.75">
      <c r="K1109" s="42"/>
      <c r="L1109" s="42"/>
      <c r="AC1109" s="30"/>
      <c r="AD1109" s="30"/>
      <c r="AE1109" s="30"/>
      <c r="AF1109" s="30"/>
      <c r="AG1109" s="30"/>
    </row>
    <row r="1110" spans="11:33" ht="12.75">
      <c r="K1110" s="42"/>
      <c r="L1110" s="42"/>
      <c r="AC1110" s="30"/>
      <c r="AD1110" s="30"/>
      <c r="AE1110" s="30"/>
      <c r="AF1110" s="30"/>
      <c r="AG1110" s="30"/>
    </row>
    <row r="1111" spans="11:33" ht="12.75">
      <c r="K1111" s="42"/>
      <c r="L1111" s="42"/>
      <c r="AC1111" s="30"/>
      <c r="AD1111" s="30"/>
      <c r="AE1111" s="30"/>
      <c r="AF1111" s="30"/>
      <c r="AG1111" s="30"/>
    </row>
    <row r="1112" spans="11:33" ht="12.75">
      <c r="K1112" s="42"/>
      <c r="L1112" s="42"/>
      <c r="AC1112" s="30"/>
      <c r="AD1112" s="30"/>
      <c r="AE1112" s="30"/>
      <c r="AF1112" s="30"/>
      <c r="AG1112" s="30"/>
    </row>
    <row r="1113" spans="11:33" ht="12.75">
      <c r="K1113" s="42"/>
      <c r="L1113" s="42"/>
      <c r="AC1113" s="30"/>
      <c r="AD1113" s="30"/>
      <c r="AE1113" s="30"/>
      <c r="AF1113" s="30"/>
      <c r="AG1113" s="30"/>
    </row>
    <row r="1114" spans="11:33" ht="12.75">
      <c r="K1114" s="42"/>
      <c r="L1114" s="42"/>
      <c r="AC1114" s="30"/>
      <c r="AD1114" s="30"/>
      <c r="AE1114" s="30"/>
      <c r="AF1114" s="30"/>
      <c r="AG1114" s="30"/>
    </row>
    <row r="1115" spans="11:33" ht="12.75">
      <c r="K1115" s="42"/>
      <c r="L1115" s="42"/>
      <c r="AC1115" s="30"/>
      <c r="AD1115" s="30"/>
      <c r="AE1115" s="30"/>
      <c r="AF1115" s="30"/>
      <c r="AG1115" s="30"/>
    </row>
    <row r="1116" spans="11:33" ht="12.75">
      <c r="K1116" s="42"/>
      <c r="L1116" s="42"/>
      <c r="AC1116" s="30"/>
      <c r="AD1116" s="30"/>
      <c r="AE1116" s="30"/>
      <c r="AF1116" s="30"/>
      <c r="AG1116" s="30"/>
    </row>
    <row r="1117" spans="11:33" ht="12.75">
      <c r="K1117" s="42"/>
      <c r="L1117" s="42"/>
      <c r="AC1117" s="30"/>
      <c r="AD1117" s="30"/>
      <c r="AE1117" s="30"/>
      <c r="AF1117" s="30"/>
      <c r="AG1117" s="30"/>
    </row>
    <row r="1118" spans="11:33" ht="12.75">
      <c r="K1118" s="42"/>
      <c r="L1118" s="42"/>
      <c r="AC1118" s="30"/>
      <c r="AD1118" s="30"/>
      <c r="AE1118" s="30"/>
      <c r="AF1118" s="30"/>
      <c r="AG1118" s="30"/>
    </row>
    <row r="1119" spans="11:33" ht="12.75">
      <c r="K1119" s="42"/>
      <c r="L1119" s="42"/>
      <c r="AC1119" s="30"/>
      <c r="AD1119" s="30"/>
      <c r="AE1119" s="30"/>
      <c r="AF1119" s="30"/>
      <c r="AG1119" s="30"/>
    </row>
    <row r="1120" spans="11:33" ht="12.75">
      <c r="K1120" s="42"/>
      <c r="L1120" s="42"/>
      <c r="AC1120" s="30"/>
      <c r="AD1120" s="30"/>
      <c r="AE1120" s="30"/>
      <c r="AF1120" s="30"/>
      <c r="AG1120" s="30"/>
    </row>
    <row r="1121" spans="11:33" ht="12.75">
      <c r="K1121" s="42"/>
      <c r="L1121" s="42"/>
      <c r="AC1121" s="30"/>
      <c r="AD1121" s="30"/>
      <c r="AE1121" s="30"/>
      <c r="AF1121" s="30"/>
      <c r="AG1121" s="30"/>
    </row>
    <row r="1122" spans="11:33" ht="12.75">
      <c r="K1122" s="42"/>
      <c r="L1122" s="42"/>
      <c r="AC1122" s="30"/>
      <c r="AD1122" s="30"/>
      <c r="AE1122" s="30"/>
      <c r="AF1122" s="30"/>
      <c r="AG1122" s="30"/>
    </row>
    <row r="1123" spans="11:33" ht="12.75">
      <c r="K1123" s="42"/>
      <c r="L1123" s="42"/>
      <c r="AC1123" s="30"/>
      <c r="AD1123" s="30"/>
      <c r="AE1123" s="30"/>
      <c r="AF1123" s="30"/>
      <c r="AG1123" s="30"/>
    </row>
    <row r="1124" spans="11:33" ht="12.75">
      <c r="K1124" s="42"/>
      <c r="L1124" s="42"/>
      <c r="AC1124" s="30"/>
      <c r="AD1124" s="30"/>
      <c r="AE1124" s="30"/>
      <c r="AF1124" s="30"/>
      <c r="AG1124" s="30"/>
    </row>
    <row r="1125" spans="11:33" ht="12.75">
      <c r="K1125" s="42"/>
      <c r="L1125" s="42"/>
      <c r="AC1125" s="30"/>
      <c r="AD1125" s="30"/>
      <c r="AE1125" s="30"/>
      <c r="AF1125" s="30"/>
      <c r="AG1125" s="30"/>
    </row>
    <row r="1126" spans="11:33" ht="12.75">
      <c r="K1126" s="42"/>
      <c r="L1126" s="42"/>
      <c r="AC1126" s="30"/>
      <c r="AD1126" s="30"/>
      <c r="AE1126" s="30"/>
      <c r="AF1126" s="30"/>
      <c r="AG1126" s="30"/>
    </row>
    <row r="1127" spans="11:33" ht="12.75">
      <c r="K1127" s="42"/>
      <c r="L1127" s="42"/>
      <c r="AC1127" s="30"/>
      <c r="AD1127" s="30"/>
      <c r="AE1127" s="30"/>
      <c r="AF1127" s="30"/>
      <c r="AG1127" s="30"/>
    </row>
    <row r="1128" spans="11:33" ht="12.75">
      <c r="K1128" s="42"/>
      <c r="L1128" s="42"/>
      <c r="AC1128" s="30"/>
      <c r="AD1128" s="30"/>
      <c r="AE1128" s="30"/>
      <c r="AF1128" s="30"/>
      <c r="AG1128" s="30"/>
    </row>
    <row r="1129" spans="11:33" ht="12.75">
      <c r="K1129" s="42"/>
      <c r="L1129" s="42"/>
      <c r="AC1129" s="30"/>
      <c r="AD1129" s="30"/>
      <c r="AE1129" s="30"/>
      <c r="AF1129" s="30"/>
      <c r="AG1129" s="30"/>
    </row>
    <row r="1130" spans="11:33" ht="12.75">
      <c r="K1130" s="42"/>
      <c r="L1130" s="42"/>
      <c r="AC1130" s="30"/>
      <c r="AD1130" s="30"/>
      <c r="AE1130" s="30"/>
      <c r="AF1130" s="30"/>
      <c r="AG1130" s="30"/>
    </row>
    <row r="1131" spans="11:33" ht="12.75">
      <c r="K1131" s="42"/>
      <c r="L1131" s="42"/>
      <c r="AC1131" s="30"/>
      <c r="AD1131" s="30"/>
      <c r="AE1131" s="30"/>
      <c r="AF1131" s="30"/>
      <c r="AG1131" s="30"/>
    </row>
    <row r="1132" spans="11:33" ht="12.75">
      <c r="K1132" s="42"/>
      <c r="L1132" s="42"/>
      <c r="AC1132" s="30"/>
      <c r="AD1132" s="30"/>
      <c r="AE1132" s="30"/>
      <c r="AF1132" s="30"/>
      <c r="AG1132" s="30"/>
    </row>
    <row r="1133" spans="11:33" ht="12.75">
      <c r="K1133" s="42"/>
      <c r="L1133" s="42"/>
      <c r="AC1133" s="30"/>
      <c r="AD1133" s="30"/>
      <c r="AE1133" s="30"/>
      <c r="AF1133" s="30"/>
      <c r="AG1133" s="30"/>
    </row>
    <row r="1134" spans="11:33" ht="12.75">
      <c r="K1134" s="42"/>
      <c r="L1134" s="42"/>
      <c r="AC1134" s="30"/>
      <c r="AD1134" s="30"/>
      <c r="AE1134" s="30"/>
      <c r="AF1134" s="30"/>
      <c r="AG1134" s="30"/>
    </row>
    <row r="1135" spans="11:33" ht="12.75">
      <c r="K1135" s="42"/>
      <c r="L1135" s="42"/>
      <c r="AC1135" s="30"/>
      <c r="AD1135" s="30"/>
      <c r="AE1135" s="30"/>
      <c r="AF1135" s="30"/>
      <c r="AG1135" s="30"/>
    </row>
    <row r="1136" spans="11:33" ht="12.75">
      <c r="K1136" s="42"/>
      <c r="L1136" s="42"/>
      <c r="AC1136" s="30"/>
      <c r="AD1136" s="30"/>
      <c r="AE1136" s="30"/>
      <c r="AF1136" s="30"/>
      <c r="AG1136" s="30"/>
    </row>
    <row r="1137" spans="11:33" ht="12.75">
      <c r="K1137" s="42"/>
      <c r="L1137" s="42"/>
      <c r="AC1137" s="30"/>
      <c r="AD1137" s="30"/>
      <c r="AE1137" s="30"/>
      <c r="AF1137" s="30"/>
      <c r="AG1137" s="30"/>
    </row>
    <row r="1138" spans="11:33" ht="12.75">
      <c r="K1138" s="42"/>
      <c r="L1138" s="42"/>
      <c r="AC1138" s="30"/>
      <c r="AD1138" s="30"/>
      <c r="AE1138" s="30"/>
      <c r="AF1138" s="30"/>
      <c r="AG1138" s="30"/>
    </row>
    <row r="1139" spans="11:33" ht="12.75">
      <c r="K1139" s="42"/>
      <c r="L1139" s="42"/>
      <c r="AC1139" s="30"/>
      <c r="AD1139" s="30"/>
      <c r="AE1139" s="30"/>
      <c r="AF1139" s="30"/>
      <c r="AG1139" s="30"/>
    </row>
    <row r="1140" spans="11:33" ht="12.75">
      <c r="K1140" s="42"/>
      <c r="L1140" s="42"/>
      <c r="AC1140" s="30"/>
      <c r="AD1140" s="30"/>
      <c r="AE1140" s="30"/>
      <c r="AF1140" s="30"/>
      <c r="AG1140" s="30"/>
    </row>
    <row r="1141" spans="11:33" ht="12.75">
      <c r="K1141" s="42"/>
      <c r="L1141" s="42"/>
      <c r="AC1141" s="30"/>
      <c r="AD1141" s="30"/>
      <c r="AE1141" s="30"/>
      <c r="AF1141" s="30"/>
      <c r="AG1141" s="30"/>
    </row>
    <row r="1142" spans="11:33" ht="12.75">
      <c r="K1142" s="42"/>
      <c r="L1142" s="42"/>
      <c r="AC1142" s="30"/>
      <c r="AD1142" s="30"/>
      <c r="AE1142" s="30"/>
      <c r="AF1142" s="30"/>
      <c r="AG1142" s="30"/>
    </row>
    <row r="1143" spans="11:33" ht="12.75">
      <c r="K1143" s="42"/>
      <c r="L1143" s="42"/>
      <c r="AC1143" s="30"/>
      <c r="AD1143" s="30"/>
      <c r="AE1143" s="30"/>
      <c r="AF1143" s="30"/>
      <c r="AG1143" s="30"/>
    </row>
    <row r="1144" spans="11:33" ht="12.75">
      <c r="K1144" s="42"/>
      <c r="L1144" s="42"/>
      <c r="AC1144" s="30"/>
      <c r="AD1144" s="30"/>
      <c r="AE1144" s="30"/>
      <c r="AF1144" s="30"/>
      <c r="AG1144" s="30"/>
    </row>
    <row r="1145" spans="11:33" ht="12.75">
      <c r="K1145" s="42"/>
      <c r="L1145" s="42"/>
      <c r="AC1145" s="30"/>
      <c r="AD1145" s="30"/>
      <c r="AE1145" s="30"/>
      <c r="AF1145" s="30"/>
      <c r="AG1145" s="30"/>
    </row>
    <row r="1146" spans="11:33" ht="12.75">
      <c r="K1146" s="42"/>
      <c r="L1146" s="42"/>
      <c r="AC1146" s="30"/>
      <c r="AD1146" s="30"/>
      <c r="AE1146" s="30"/>
      <c r="AF1146" s="30"/>
      <c r="AG1146" s="30"/>
    </row>
    <row r="1147" spans="11:33" ht="12.75">
      <c r="K1147" s="42"/>
      <c r="L1147" s="42"/>
      <c r="AC1147" s="30"/>
      <c r="AD1147" s="30"/>
      <c r="AE1147" s="30"/>
      <c r="AF1147" s="30"/>
      <c r="AG1147" s="30"/>
    </row>
    <row r="1148" spans="11:33" ht="12.75">
      <c r="K1148" s="42"/>
      <c r="L1148" s="42"/>
      <c r="AC1148" s="30"/>
      <c r="AD1148" s="30"/>
      <c r="AE1148" s="30"/>
      <c r="AF1148" s="30"/>
      <c r="AG1148" s="30"/>
    </row>
    <row r="1149" spans="11:33" ht="12.75">
      <c r="K1149" s="42"/>
      <c r="L1149" s="42"/>
      <c r="AC1149" s="30"/>
      <c r="AD1149" s="30"/>
      <c r="AE1149" s="30"/>
      <c r="AF1149" s="30"/>
      <c r="AG1149" s="30"/>
    </row>
    <row r="1150" spans="11:33" ht="12.75">
      <c r="K1150" s="42"/>
      <c r="L1150" s="42"/>
      <c r="AC1150" s="30"/>
      <c r="AD1150" s="30"/>
      <c r="AE1150" s="30"/>
      <c r="AF1150" s="30"/>
      <c r="AG1150" s="30"/>
    </row>
    <row r="1151" spans="11:33" ht="12.75">
      <c r="K1151" s="42"/>
      <c r="L1151" s="42"/>
      <c r="AC1151" s="30"/>
      <c r="AD1151" s="30"/>
      <c r="AE1151" s="30"/>
      <c r="AF1151" s="30"/>
      <c r="AG1151" s="30"/>
    </row>
    <row r="1152" spans="11:33" ht="12.75">
      <c r="K1152" s="42"/>
      <c r="L1152" s="42"/>
      <c r="AC1152" s="30"/>
      <c r="AD1152" s="30"/>
      <c r="AE1152" s="30"/>
      <c r="AF1152" s="30"/>
      <c r="AG1152" s="30"/>
    </row>
    <row r="1153" spans="11:33" ht="12.75">
      <c r="K1153" s="42"/>
      <c r="L1153" s="42"/>
      <c r="AC1153" s="30"/>
      <c r="AD1153" s="30"/>
      <c r="AE1153" s="30"/>
      <c r="AF1153" s="30"/>
      <c r="AG1153" s="30"/>
    </row>
    <row r="1154" spans="11:33" ht="12.75">
      <c r="K1154" s="42"/>
      <c r="L1154" s="42"/>
      <c r="AC1154" s="30"/>
      <c r="AD1154" s="30"/>
      <c r="AE1154" s="30"/>
      <c r="AF1154" s="30"/>
      <c r="AG1154" s="30"/>
    </row>
    <row r="1155" spans="11:33" ht="12.75">
      <c r="K1155" s="42"/>
      <c r="L1155" s="42"/>
      <c r="AC1155" s="30"/>
      <c r="AD1155" s="30"/>
      <c r="AE1155" s="30"/>
      <c r="AF1155" s="30"/>
      <c r="AG1155" s="30"/>
    </row>
    <row r="1156" spans="11:33" ht="12.75">
      <c r="K1156" s="42"/>
      <c r="L1156" s="42"/>
      <c r="AC1156" s="30"/>
      <c r="AD1156" s="30"/>
      <c r="AE1156" s="30"/>
      <c r="AF1156" s="30"/>
      <c r="AG1156" s="30"/>
    </row>
    <row r="1157" spans="11:33" ht="12.75">
      <c r="K1157" s="42"/>
      <c r="L1157" s="42"/>
      <c r="AC1157" s="30"/>
      <c r="AD1157" s="30"/>
      <c r="AE1157" s="30"/>
      <c r="AF1157" s="30"/>
      <c r="AG1157" s="30"/>
    </row>
    <row r="1158" spans="11:33" ht="12.75">
      <c r="K1158" s="42"/>
      <c r="L1158" s="42"/>
      <c r="AC1158" s="30"/>
      <c r="AD1158" s="30"/>
      <c r="AE1158" s="30"/>
      <c r="AF1158" s="30"/>
      <c r="AG1158" s="30"/>
    </row>
    <row r="1159" spans="11:33" ht="12.75">
      <c r="K1159" s="42"/>
      <c r="L1159" s="42"/>
      <c r="AC1159" s="30"/>
      <c r="AD1159" s="30"/>
      <c r="AE1159" s="30"/>
      <c r="AF1159" s="30"/>
      <c r="AG1159" s="30"/>
    </row>
    <row r="1160" spans="11:33" ht="12.75">
      <c r="K1160" s="42"/>
      <c r="L1160" s="42"/>
      <c r="AC1160" s="30"/>
      <c r="AD1160" s="30"/>
      <c r="AE1160" s="30"/>
      <c r="AF1160" s="30"/>
      <c r="AG1160" s="30"/>
    </row>
    <row r="1161" spans="11:33" ht="12.75">
      <c r="K1161" s="42"/>
      <c r="L1161" s="42"/>
      <c r="AC1161" s="30"/>
      <c r="AD1161" s="30"/>
      <c r="AE1161" s="30"/>
      <c r="AF1161" s="30"/>
      <c r="AG1161" s="30"/>
    </row>
    <row r="1162" spans="11:33" ht="12.75">
      <c r="K1162" s="42"/>
      <c r="L1162" s="42"/>
      <c r="AC1162" s="30"/>
      <c r="AD1162" s="30"/>
      <c r="AE1162" s="30"/>
      <c r="AF1162" s="30"/>
      <c r="AG1162" s="30"/>
    </row>
    <row r="1163" spans="11:33" ht="12.75">
      <c r="K1163" s="42"/>
      <c r="L1163" s="42"/>
      <c r="AC1163" s="30"/>
      <c r="AD1163" s="30"/>
      <c r="AE1163" s="30"/>
      <c r="AF1163" s="30"/>
      <c r="AG1163" s="30"/>
    </row>
    <row r="1164" spans="11:33" ht="12.75">
      <c r="K1164" s="42"/>
      <c r="L1164" s="42"/>
      <c r="AC1164" s="30"/>
      <c r="AD1164" s="30"/>
      <c r="AE1164" s="30"/>
      <c r="AF1164" s="30"/>
      <c r="AG1164" s="30"/>
    </row>
    <row r="1165" spans="11:33" ht="12.75">
      <c r="K1165" s="42"/>
      <c r="L1165" s="42"/>
      <c r="AC1165" s="30"/>
      <c r="AD1165" s="30"/>
      <c r="AE1165" s="30"/>
      <c r="AF1165" s="30"/>
      <c r="AG1165" s="30"/>
    </row>
    <row r="1166" spans="11:33" ht="12.75">
      <c r="K1166" s="42"/>
      <c r="L1166" s="42"/>
      <c r="AC1166" s="30"/>
      <c r="AD1166" s="30"/>
      <c r="AE1166" s="30"/>
      <c r="AF1166" s="30"/>
      <c r="AG1166" s="30"/>
    </row>
    <row r="1167" spans="11:33" ht="12.75">
      <c r="K1167" s="42"/>
      <c r="L1167" s="42"/>
      <c r="AC1167" s="30"/>
      <c r="AD1167" s="30"/>
      <c r="AE1167" s="30"/>
      <c r="AF1167" s="30"/>
      <c r="AG1167" s="30"/>
    </row>
    <row r="1168" spans="11:33" ht="12.75">
      <c r="K1168" s="42"/>
      <c r="L1168" s="42"/>
      <c r="AC1168" s="30"/>
      <c r="AD1168" s="30"/>
      <c r="AE1168" s="30"/>
      <c r="AF1168" s="30"/>
      <c r="AG1168" s="30"/>
    </row>
    <row r="1169" spans="11:33" ht="12.75">
      <c r="K1169" s="42"/>
      <c r="L1169" s="42"/>
      <c r="AC1169" s="30"/>
      <c r="AD1169" s="30"/>
      <c r="AE1169" s="30"/>
      <c r="AF1169" s="30"/>
      <c r="AG1169" s="30"/>
    </row>
    <row r="1170" spans="11:33" ht="12.75">
      <c r="K1170" s="42"/>
      <c r="L1170" s="42"/>
      <c r="AC1170" s="30"/>
      <c r="AD1170" s="30"/>
      <c r="AE1170" s="30"/>
      <c r="AF1170" s="30"/>
      <c r="AG1170" s="30"/>
    </row>
    <row r="1171" spans="11:33" ht="12.75">
      <c r="K1171" s="42"/>
      <c r="L1171" s="42"/>
      <c r="AC1171" s="30"/>
      <c r="AD1171" s="30"/>
      <c r="AE1171" s="30"/>
      <c r="AF1171" s="30"/>
      <c r="AG1171" s="30"/>
    </row>
    <row r="1172" spans="11:33" ht="12.75">
      <c r="K1172" s="42"/>
      <c r="L1172" s="42"/>
      <c r="AC1172" s="30"/>
      <c r="AD1172" s="30"/>
      <c r="AE1172" s="30"/>
      <c r="AF1172" s="30"/>
      <c r="AG1172" s="30"/>
    </row>
    <row r="1173" spans="11:33" ht="12.75">
      <c r="K1173" s="42"/>
      <c r="L1173" s="42"/>
      <c r="AC1173" s="30"/>
      <c r="AD1173" s="30"/>
      <c r="AE1173" s="30"/>
      <c r="AF1173" s="30"/>
      <c r="AG1173" s="30"/>
    </row>
    <row r="1174" spans="11:33" ht="12.75">
      <c r="K1174" s="42"/>
      <c r="L1174" s="42"/>
      <c r="AC1174" s="30"/>
      <c r="AD1174" s="30"/>
      <c r="AE1174" s="30"/>
      <c r="AF1174" s="30"/>
      <c r="AG1174" s="30"/>
    </row>
    <row r="1175" spans="11:33" ht="12.75">
      <c r="K1175" s="42"/>
      <c r="L1175" s="42"/>
      <c r="AC1175" s="30"/>
      <c r="AD1175" s="30"/>
      <c r="AE1175" s="30"/>
      <c r="AF1175" s="30"/>
      <c r="AG1175" s="30"/>
    </row>
    <row r="1176" spans="11:33" ht="12.75">
      <c r="K1176" s="42"/>
      <c r="L1176" s="42"/>
      <c r="AC1176" s="30"/>
      <c r="AD1176" s="30"/>
      <c r="AE1176" s="30"/>
      <c r="AF1176" s="30"/>
      <c r="AG1176" s="30"/>
    </row>
    <row r="1177" spans="11:33" ht="12.75">
      <c r="K1177" s="42"/>
      <c r="L1177" s="42"/>
      <c r="AC1177" s="30"/>
      <c r="AD1177" s="30"/>
      <c r="AE1177" s="30"/>
      <c r="AF1177" s="30"/>
      <c r="AG1177" s="30"/>
    </row>
    <row r="1178" spans="11:33" ht="12.75">
      <c r="K1178" s="42"/>
      <c r="L1178" s="42"/>
      <c r="AC1178" s="30"/>
      <c r="AD1178" s="30"/>
      <c r="AE1178" s="30"/>
      <c r="AF1178" s="30"/>
      <c r="AG1178" s="30"/>
    </row>
    <row r="1179" spans="11:33" ht="12.75">
      <c r="K1179" s="42"/>
      <c r="L1179" s="42"/>
      <c r="AC1179" s="30"/>
      <c r="AD1179" s="30"/>
      <c r="AE1179" s="30"/>
      <c r="AF1179" s="30"/>
      <c r="AG1179" s="30"/>
    </row>
    <row r="1180" spans="11:33" ht="12.75">
      <c r="K1180" s="42"/>
      <c r="L1180" s="42"/>
      <c r="AC1180" s="30"/>
      <c r="AD1180" s="30"/>
      <c r="AE1180" s="30"/>
      <c r="AF1180" s="30"/>
      <c r="AG1180" s="30"/>
    </row>
    <row r="1181" spans="11:33" ht="12.75">
      <c r="K1181" s="42"/>
      <c r="L1181" s="42"/>
      <c r="AC1181" s="30"/>
      <c r="AD1181" s="30"/>
      <c r="AE1181" s="30"/>
      <c r="AF1181" s="30"/>
      <c r="AG1181" s="30"/>
    </row>
    <row r="1182" spans="11:33" ht="12.75">
      <c r="K1182" s="42"/>
      <c r="L1182" s="42"/>
      <c r="AC1182" s="30"/>
      <c r="AD1182" s="30"/>
      <c r="AE1182" s="30"/>
      <c r="AF1182" s="30"/>
      <c r="AG1182" s="30"/>
    </row>
    <row r="1183" spans="11:33" ht="12.75">
      <c r="K1183" s="42"/>
      <c r="L1183" s="42"/>
      <c r="AC1183" s="30"/>
      <c r="AD1183" s="30"/>
      <c r="AE1183" s="30"/>
      <c r="AF1183" s="30"/>
      <c r="AG1183" s="30"/>
    </row>
    <row r="1184" spans="11:33" ht="12.75">
      <c r="K1184" s="42"/>
      <c r="L1184" s="42"/>
      <c r="AC1184" s="30"/>
      <c r="AD1184" s="30"/>
      <c r="AE1184" s="30"/>
      <c r="AF1184" s="30"/>
      <c r="AG1184" s="30"/>
    </row>
    <row r="1185" spans="11:33" ht="12.75">
      <c r="K1185" s="42"/>
      <c r="L1185" s="42"/>
      <c r="AC1185" s="30"/>
      <c r="AD1185" s="30"/>
      <c r="AE1185" s="30"/>
      <c r="AF1185" s="30"/>
      <c r="AG1185" s="30"/>
    </row>
    <row r="1186" spans="11:33" ht="12.75">
      <c r="K1186" s="42"/>
      <c r="L1186" s="42"/>
      <c r="AC1186" s="30"/>
      <c r="AD1186" s="30"/>
      <c r="AE1186" s="30"/>
      <c r="AF1186" s="30"/>
      <c r="AG1186" s="30"/>
    </row>
    <row r="1187" spans="11:33" ht="12.75">
      <c r="K1187" s="42"/>
      <c r="L1187" s="42"/>
      <c r="AC1187" s="30"/>
      <c r="AD1187" s="30"/>
      <c r="AE1187" s="30"/>
      <c r="AF1187" s="30"/>
      <c r="AG1187" s="30"/>
    </row>
    <row r="1188" spans="11:33" ht="12.75">
      <c r="K1188" s="42"/>
      <c r="L1188" s="42"/>
      <c r="AC1188" s="30"/>
      <c r="AD1188" s="30"/>
      <c r="AE1188" s="30"/>
      <c r="AF1188" s="30"/>
      <c r="AG1188" s="30"/>
    </row>
    <row r="1189" spans="11:33" ht="12.75">
      <c r="K1189" s="42"/>
      <c r="L1189" s="42"/>
      <c r="AC1189" s="30"/>
      <c r="AD1189" s="30"/>
      <c r="AE1189" s="30"/>
      <c r="AF1189" s="30"/>
      <c r="AG1189" s="30"/>
    </row>
    <row r="1190" spans="11:33" ht="12.75">
      <c r="K1190" s="42"/>
      <c r="L1190" s="42"/>
      <c r="AC1190" s="30"/>
      <c r="AD1190" s="30"/>
      <c r="AE1190" s="30"/>
      <c r="AF1190" s="30"/>
      <c r="AG1190" s="30"/>
    </row>
    <row r="1191" spans="11:33" ht="12.75">
      <c r="K1191" s="42"/>
      <c r="L1191" s="42"/>
      <c r="AC1191" s="30"/>
      <c r="AD1191" s="30"/>
      <c r="AE1191" s="30"/>
      <c r="AF1191" s="30"/>
      <c r="AG1191" s="30"/>
    </row>
    <row r="1192" spans="11:33" ht="12.75">
      <c r="K1192" s="42"/>
      <c r="L1192" s="42"/>
      <c r="AC1192" s="30"/>
      <c r="AD1192" s="30"/>
      <c r="AE1192" s="30"/>
      <c r="AF1192" s="30"/>
      <c r="AG1192" s="30"/>
    </row>
    <row r="1193" spans="11:33" ht="12.75">
      <c r="K1193" s="42"/>
      <c r="L1193" s="42"/>
      <c r="AC1193" s="30"/>
      <c r="AD1193" s="30"/>
      <c r="AE1193" s="30"/>
      <c r="AF1193" s="30"/>
      <c r="AG1193" s="30"/>
    </row>
    <row r="1194" spans="11:33" ht="12.75">
      <c r="K1194" s="42"/>
      <c r="L1194" s="42"/>
      <c r="AC1194" s="30"/>
      <c r="AD1194" s="30"/>
      <c r="AE1194" s="30"/>
      <c r="AF1194" s="30"/>
      <c r="AG1194" s="30"/>
    </row>
    <row r="1195" spans="11:33" ht="12.75">
      <c r="K1195" s="42"/>
      <c r="L1195" s="42"/>
      <c r="AC1195" s="30"/>
      <c r="AD1195" s="30"/>
      <c r="AE1195" s="30"/>
      <c r="AF1195" s="30"/>
      <c r="AG1195" s="30"/>
    </row>
    <row r="1196" spans="11:33" ht="12.75">
      <c r="K1196" s="42"/>
      <c r="L1196" s="42"/>
      <c r="AC1196" s="30"/>
      <c r="AD1196" s="30"/>
      <c r="AE1196" s="30"/>
      <c r="AF1196" s="30"/>
      <c r="AG1196" s="30"/>
    </row>
    <row r="1197" spans="11:33" ht="12.75">
      <c r="K1197" s="42"/>
      <c r="L1197" s="42"/>
      <c r="AC1197" s="30"/>
      <c r="AD1197" s="30"/>
      <c r="AE1197" s="30"/>
      <c r="AF1197" s="30"/>
      <c r="AG1197" s="30"/>
    </row>
    <row r="1198" spans="11:33" ht="12.75">
      <c r="K1198" s="42"/>
      <c r="L1198" s="42"/>
      <c r="AC1198" s="30"/>
      <c r="AD1198" s="30"/>
      <c r="AE1198" s="30"/>
      <c r="AF1198" s="30"/>
      <c r="AG1198" s="30"/>
    </row>
    <row r="1199" spans="11:33" ht="12.75">
      <c r="K1199" s="42"/>
      <c r="L1199" s="42"/>
      <c r="AC1199" s="30"/>
      <c r="AD1199" s="30"/>
      <c r="AE1199" s="30"/>
      <c r="AF1199" s="30"/>
      <c r="AG1199" s="30"/>
    </row>
    <row r="1200" spans="11:33" ht="12.75">
      <c r="K1200" s="42"/>
      <c r="L1200" s="42"/>
      <c r="AC1200" s="30"/>
      <c r="AD1200" s="30"/>
      <c r="AE1200" s="30"/>
      <c r="AF1200" s="30"/>
      <c r="AG1200" s="30"/>
    </row>
    <row r="1201" spans="11:33" ht="12.75">
      <c r="K1201" s="42"/>
      <c r="L1201" s="42"/>
      <c r="AC1201" s="30"/>
      <c r="AD1201" s="30"/>
      <c r="AE1201" s="30"/>
      <c r="AF1201" s="30"/>
      <c r="AG1201" s="30"/>
    </row>
    <row r="1202" spans="11:33" ht="12.75">
      <c r="K1202" s="42"/>
      <c r="L1202" s="42"/>
      <c r="AC1202" s="30"/>
      <c r="AD1202" s="30"/>
      <c r="AE1202" s="30"/>
      <c r="AF1202" s="30"/>
      <c r="AG1202" s="30"/>
    </row>
    <row r="1203" spans="11:33" ht="12.75">
      <c r="K1203" s="42"/>
      <c r="L1203" s="42"/>
      <c r="AC1203" s="30"/>
      <c r="AD1203" s="30"/>
      <c r="AE1203" s="30"/>
      <c r="AF1203" s="30"/>
      <c r="AG1203" s="30"/>
    </row>
    <row r="1204" spans="11:33" ht="12.75">
      <c r="K1204" s="42"/>
      <c r="L1204" s="42"/>
      <c r="AC1204" s="30"/>
      <c r="AD1204" s="30"/>
      <c r="AE1204" s="30"/>
      <c r="AF1204" s="30"/>
      <c r="AG1204" s="30"/>
    </row>
    <row r="1205" spans="11:33" ht="12.75">
      <c r="K1205" s="42"/>
      <c r="L1205" s="42"/>
      <c r="AC1205" s="30"/>
      <c r="AD1205" s="30"/>
      <c r="AE1205" s="30"/>
      <c r="AF1205" s="30"/>
      <c r="AG1205" s="30"/>
    </row>
    <row r="1206" spans="11:33" ht="12.75">
      <c r="K1206" s="42"/>
      <c r="L1206" s="42"/>
      <c r="AC1206" s="30"/>
      <c r="AD1206" s="30"/>
      <c r="AE1206" s="30"/>
      <c r="AF1206" s="30"/>
      <c r="AG1206" s="30"/>
    </row>
    <row r="1207" spans="11:33" ht="12.75">
      <c r="K1207" s="42"/>
      <c r="L1207" s="42"/>
      <c r="AC1207" s="30"/>
      <c r="AD1207" s="30"/>
      <c r="AE1207" s="30"/>
      <c r="AF1207" s="30"/>
      <c r="AG1207" s="30"/>
    </row>
    <row r="1208" spans="11:33" ht="12.75">
      <c r="K1208" s="42"/>
      <c r="L1208" s="42"/>
      <c r="AC1208" s="30"/>
      <c r="AD1208" s="30"/>
      <c r="AE1208" s="30"/>
      <c r="AF1208" s="30"/>
      <c r="AG1208" s="30"/>
    </row>
    <row r="1209" spans="11:33" ht="12.75">
      <c r="K1209" s="42"/>
      <c r="L1209" s="42"/>
      <c r="AC1209" s="30"/>
      <c r="AD1209" s="30"/>
      <c r="AE1209" s="30"/>
      <c r="AF1209" s="30"/>
      <c r="AG1209" s="30"/>
    </row>
    <row r="1210" spans="11:33" ht="12.75">
      <c r="K1210" s="42"/>
      <c r="L1210" s="42"/>
      <c r="AC1210" s="30"/>
      <c r="AD1210" s="30"/>
      <c r="AE1210" s="30"/>
      <c r="AF1210" s="30"/>
      <c r="AG1210" s="30"/>
    </row>
    <row r="1211" spans="11:33" ht="12.75">
      <c r="K1211" s="42"/>
      <c r="L1211" s="42"/>
      <c r="AC1211" s="30"/>
      <c r="AD1211" s="30"/>
      <c r="AE1211" s="30"/>
      <c r="AF1211" s="30"/>
      <c r="AG1211" s="30"/>
    </row>
    <row r="1212" spans="11:33" ht="12.75">
      <c r="K1212" s="42"/>
      <c r="L1212" s="42"/>
      <c r="AC1212" s="30"/>
      <c r="AD1212" s="30"/>
      <c r="AE1212" s="30"/>
      <c r="AF1212" s="30"/>
      <c r="AG1212" s="30"/>
    </row>
    <row r="1213" spans="11:33" ht="12.75">
      <c r="K1213" s="42"/>
      <c r="L1213" s="42"/>
      <c r="AC1213" s="30"/>
      <c r="AD1213" s="30"/>
      <c r="AE1213" s="30"/>
      <c r="AF1213" s="30"/>
      <c r="AG1213" s="30"/>
    </row>
    <row r="1214" spans="11:33" ht="12.75">
      <c r="K1214" s="42"/>
      <c r="L1214" s="42"/>
      <c r="AC1214" s="30"/>
      <c r="AD1214" s="30"/>
      <c r="AE1214" s="30"/>
      <c r="AF1214" s="30"/>
      <c r="AG1214" s="30"/>
    </row>
    <row r="1215" spans="11:33" ht="12.75">
      <c r="K1215" s="42"/>
      <c r="L1215" s="42"/>
      <c r="AC1215" s="30"/>
      <c r="AD1215" s="30"/>
      <c r="AE1215" s="30"/>
      <c r="AF1215" s="30"/>
      <c r="AG1215" s="30"/>
    </row>
    <row r="1216" spans="11:33" ht="12.75">
      <c r="K1216" s="42"/>
      <c r="L1216" s="42"/>
      <c r="AC1216" s="30"/>
      <c r="AD1216" s="30"/>
      <c r="AE1216" s="30"/>
      <c r="AF1216" s="30"/>
      <c r="AG1216" s="30"/>
    </row>
    <row r="1217" spans="11:33" ht="12.75">
      <c r="K1217" s="42"/>
      <c r="L1217" s="42"/>
      <c r="AC1217" s="30"/>
      <c r="AD1217" s="30"/>
      <c r="AE1217" s="30"/>
      <c r="AF1217" s="30"/>
      <c r="AG1217" s="30"/>
    </row>
    <row r="1218" spans="11:33" ht="12.75">
      <c r="K1218" s="42"/>
      <c r="L1218" s="42"/>
      <c r="AC1218" s="30"/>
      <c r="AD1218" s="30"/>
      <c r="AE1218" s="30"/>
      <c r="AF1218" s="30"/>
      <c r="AG1218" s="30"/>
    </row>
    <row r="1219" spans="11:33" ht="12.75">
      <c r="K1219" s="42"/>
      <c r="L1219" s="42"/>
      <c r="AC1219" s="30"/>
      <c r="AD1219" s="30"/>
      <c r="AE1219" s="30"/>
      <c r="AF1219" s="30"/>
      <c r="AG1219" s="30"/>
    </row>
    <row r="1220" spans="11:33" ht="12.75">
      <c r="K1220" s="42"/>
      <c r="L1220" s="42"/>
      <c r="AC1220" s="30"/>
      <c r="AD1220" s="30"/>
      <c r="AE1220" s="30"/>
      <c r="AF1220" s="30"/>
      <c r="AG1220" s="30"/>
    </row>
    <row r="1221" spans="11:33" ht="12.75">
      <c r="K1221" s="42"/>
      <c r="L1221" s="42"/>
      <c r="AC1221" s="30"/>
      <c r="AD1221" s="30"/>
      <c r="AE1221" s="30"/>
      <c r="AF1221" s="30"/>
      <c r="AG1221" s="30"/>
    </row>
    <row r="1222" spans="11:33" ht="12.75">
      <c r="K1222" s="42"/>
      <c r="L1222" s="42"/>
      <c r="AC1222" s="30"/>
      <c r="AD1222" s="30"/>
      <c r="AE1222" s="30"/>
      <c r="AF1222" s="30"/>
      <c r="AG1222" s="30"/>
    </row>
    <row r="1223" spans="11:33" ht="12.75">
      <c r="K1223" s="42"/>
      <c r="L1223" s="42"/>
      <c r="AC1223" s="30"/>
      <c r="AD1223" s="30"/>
      <c r="AE1223" s="30"/>
      <c r="AF1223" s="30"/>
      <c r="AG1223" s="30"/>
    </row>
    <row r="1224" spans="11:33" ht="12.75">
      <c r="K1224" s="42"/>
      <c r="L1224" s="42"/>
      <c r="AC1224" s="30"/>
      <c r="AD1224" s="30"/>
      <c r="AE1224" s="30"/>
      <c r="AF1224" s="30"/>
      <c r="AG1224" s="30"/>
    </row>
    <row r="1225" spans="11:33" ht="12.75">
      <c r="K1225" s="42"/>
      <c r="L1225" s="42"/>
      <c r="AC1225" s="30"/>
      <c r="AD1225" s="30"/>
      <c r="AE1225" s="30"/>
      <c r="AF1225" s="30"/>
      <c r="AG1225" s="30"/>
    </row>
    <row r="1226" spans="11:33" ht="12.75">
      <c r="K1226" s="42"/>
      <c r="L1226" s="42"/>
      <c r="AC1226" s="30"/>
      <c r="AD1226" s="30"/>
      <c r="AE1226" s="30"/>
      <c r="AF1226" s="30"/>
      <c r="AG1226" s="30"/>
    </row>
    <row r="1227" spans="11:33" ht="12.75">
      <c r="K1227" s="42"/>
      <c r="L1227" s="42"/>
      <c r="AC1227" s="30"/>
      <c r="AD1227" s="30"/>
      <c r="AE1227" s="30"/>
      <c r="AF1227" s="30"/>
      <c r="AG1227" s="30"/>
    </row>
    <row r="1228" spans="11:33" ht="12.75">
      <c r="K1228" s="42"/>
      <c r="L1228" s="42"/>
      <c r="AC1228" s="30"/>
      <c r="AD1228" s="30"/>
      <c r="AE1228" s="30"/>
      <c r="AF1228" s="30"/>
      <c r="AG1228" s="30"/>
    </row>
    <row r="1229" spans="11:33" ht="12.75">
      <c r="K1229" s="42"/>
      <c r="L1229" s="42"/>
      <c r="AC1229" s="30"/>
      <c r="AD1229" s="30"/>
      <c r="AE1229" s="30"/>
      <c r="AF1229" s="30"/>
      <c r="AG1229" s="30"/>
    </row>
    <row r="1230" spans="11:33" ht="12.75">
      <c r="K1230" s="42"/>
      <c r="L1230" s="42"/>
      <c r="AC1230" s="30"/>
      <c r="AD1230" s="30"/>
      <c r="AE1230" s="30"/>
      <c r="AF1230" s="30"/>
      <c r="AG1230" s="30"/>
    </row>
    <row r="1231" spans="11:33" ht="12.75">
      <c r="K1231" s="42"/>
      <c r="L1231" s="42"/>
      <c r="AC1231" s="30"/>
      <c r="AD1231" s="30"/>
      <c r="AE1231" s="30"/>
      <c r="AF1231" s="30"/>
      <c r="AG1231" s="30"/>
    </row>
    <row r="1232" spans="11:33" ht="12.75">
      <c r="K1232" s="42"/>
      <c r="L1232" s="42"/>
      <c r="AC1232" s="30"/>
      <c r="AD1232" s="30"/>
      <c r="AE1232" s="30"/>
      <c r="AF1232" s="30"/>
      <c r="AG1232" s="30"/>
    </row>
    <row r="1233" spans="11:33" ht="12.75">
      <c r="K1233" s="42"/>
      <c r="L1233" s="42"/>
      <c r="AC1233" s="30"/>
      <c r="AD1233" s="30"/>
      <c r="AE1233" s="30"/>
      <c r="AF1233" s="30"/>
      <c r="AG1233" s="30"/>
    </row>
    <row r="1234" spans="11:33" ht="12.75">
      <c r="K1234" s="42"/>
      <c r="L1234" s="42"/>
      <c r="AC1234" s="30"/>
      <c r="AD1234" s="30"/>
      <c r="AE1234" s="30"/>
      <c r="AF1234" s="30"/>
      <c r="AG1234" s="30"/>
    </row>
    <row r="1235" spans="11:33" ht="12.75">
      <c r="K1235" s="42"/>
      <c r="L1235" s="42"/>
      <c r="AC1235" s="30"/>
      <c r="AD1235" s="30"/>
      <c r="AE1235" s="30"/>
      <c r="AF1235" s="30"/>
      <c r="AG1235" s="30"/>
    </row>
    <row r="1236" spans="11:33" ht="12.75">
      <c r="K1236" s="42"/>
      <c r="L1236" s="42"/>
      <c r="AC1236" s="30"/>
      <c r="AD1236" s="30"/>
      <c r="AE1236" s="30"/>
      <c r="AF1236" s="30"/>
      <c r="AG1236" s="30"/>
    </row>
    <row r="1237" spans="11:33" ht="12.75">
      <c r="K1237" s="42"/>
      <c r="L1237" s="42"/>
      <c r="AC1237" s="30"/>
      <c r="AD1237" s="30"/>
      <c r="AE1237" s="30"/>
      <c r="AF1237" s="30"/>
      <c r="AG1237" s="30"/>
    </row>
    <row r="1238" spans="11:33" ht="12.75">
      <c r="K1238" s="42"/>
      <c r="L1238" s="42"/>
      <c r="AC1238" s="30"/>
      <c r="AD1238" s="30"/>
      <c r="AE1238" s="30"/>
      <c r="AF1238" s="30"/>
      <c r="AG1238" s="30"/>
    </row>
    <row r="1239" spans="11:33" ht="12.75">
      <c r="K1239" s="42"/>
      <c r="L1239" s="42"/>
      <c r="AC1239" s="30"/>
      <c r="AD1239" s="30"/>
      <c r="AE1239" s="30"/>
      <c r="AF1239" s="30"/>
      <c r="AG1239" s="30"/>
    </row>
    <row r="1240" spans="11:33" ht="12.75">
      <c r="K1240" s="42"/>
      <c r="L1240" s="42"/>
      <c r="AC1240" s="30"/>
      <c r="AD1240" s="30"/>
      <c r="AE1240" s="30"/>
      <c r="AF1240" s="30"/>
      <c r="AG1240" s="30"/>
    </row>
    <row r="1241" spans="11:33" ht="12.75">
      <c r="K1241" s="42"/>
      <c r="L1241" s="42"/>
      <c r="AC1241" s="30"/>
      <c r="AD1241" s="30"/>
      <c r="AE1241" s="30"/>
      <c r="AF1241" s="30"/>
      <c r="AG1241" s="30"/>
    </row>
    <row r="1242" spans="11:33" ht="12.75">
      <c r="K1242" s="42"/>
      <c r="L1242" s="42"/>
      <c r="AC1242" s="30"/>
      <c r="AD1242" s="30"/>
      <c r="AE1242" s="30"/>
      <c r="AF1242" s="30"/>
      <c r="AG1242" s="30"/>
    </row>
    <row r="1243" spans="11:33" ht="12.75">
      <c r="K1243" s="42"/>
      <c r="L1243" s="42"/>
      <c r="AC1243" s="30"/>
      <c r="AD1243" s="30"/>
      <c r="AE1243" s="30"/>
      <c r="AF1243" s="30"/>
      <c r="AG1243" s="30"/>
    </row>
    <row r="1244" spans="11:33" ht="12.75">
      <c r="K1244" s="42"/>
      <c r="L1244" s="42"/>
      <c r="AC1244" s="30"/>
      <c r="AD1244" s="30"/>
      <c r="AE1244" s="30"/>
      <c r="AF1244" s="30"/>
      <c r="AG1244" s="30"/>
    </row>
    <row r="1245" spans="11:33" ht="12.75">
      <c r="K1245" s="42"/>
      <c r="L1245" s="42"/>
      <c r="AC1245" s="30"/>
      <c r="AD1245" s="30"/>
      <c r="AE1245" s="30"/>
      <c r="AF1245" s="30"/>
      <c r="AG1245" s="30"/>
    </row>
    <row r="1246" spans="11:33" ht="12.75">
      <c r="K1246" s="42"/>
      <c r="L1246" s="42"/>
      <c r="AC1246" s="30"/>
      <c r="AD1246" s="30"/>
      <c r="AE1246" s="30"/>
      <c r="AF1246" s="30"/>
      <c r="AG1246" s="30"/>
    </row>
    <row r="1247" spans="11:33" ht="12.75">
      <c r="K1247" s="42"/>
      <c r="L1247" s="42"/>
      <c r="AC1247" s="30"/>
      <c r="AD1247" s="30"/>
      <c r="AE1247" s="30"/>
      <c r="AF1247" s="30"/>
      <c r="AG1247" s="30"/>
    </row>
    <row r="1248" spans="11:33" ht="12.75">
      <c r="K1248" s="42"/>
      <c r="L1248" s="42"/>
      <c r="AC1248" s="30"/>
      <c r="AD1248" s="30"/>
      <c r="AE1248" s="30"/>
      <c r="AF1248" s="30"/>
      <c r="AG1248" s="30"/>
    </row>
    <row r="1249" spans="11:33" ht="12.75">
      <c r="K1249" s="42"/>
      <c r="L1249" s="42"/>
      <c r="AC1249" s="30"/>
      <c r="AD1249" s="30"/>
      <c r="AE1249" s="30"/>
      <c r="AF1249" s="30"/>
      <c r="AG1249" s="30"/>
    </row>
    <row r="1250" spans="11:33" ht="12.75">
      <c r="K1250" s="42"/>
      <c r="L1250" s="42"/>
      <c r="AC1250" s="30"/>
      <c r="AD1250" s="30"/>
      <c r="AE1250" s="30"/>
      <c r="AF1250" s="30"/>
      <c r="AG1250" s="30"/>
    </row>
    <row r="1251" spans="11:33" ht="12.75">
      <c r="K1251" s="42"/>
      <c r="L1251" s="42"/>
      <c r="AC1251" s="30"/>
      <c r="AD1251" s="30"/>
      <c r="AE1251" s="30"/>
      <c r="AF1251" s="30"/>
      <c r="AG1251" s="30"/>
    </row>
    <row r="1252" spans="11:33" ht="12.75">
      <c r="K1252" s="42"/>
      <c r="L1252" s="42"/>
      <c r="AC1252" s="30"/>
      <c r="AD1252" s="30"/>
      <c r="AE1252" s="30"/>
      <c r="AF1252" s="30"/>
      <c r="AG1252" s="30"/>
    </row>
    <row r="1253" spans="11:33" ht="12.75">
      <c r="K1253" s="42"/>
      <c r="L1253" s="42"/>
      <c r="AC1253" s="30"/>
      <c r="AD1253" s="30"/>
      <c r="AE1253" s="30"/>
      <c r="AF1253" s="30"/>
      <c r="AG1253" s="30"/>
    </row>
    <row r="1254" spans="11:33" ht="12.75">
      <c r="K1254" s="42"/>
      <c r="L1254" s="42"/>
      <c r="AC1254" s="30"/>
      <c r="AD1254" s="30"/>
      <c r="AE1254" s="30"/>
      <c r="AF1254" s="30"/>
      <c r="AG1254" s="30"/>
    </row>
    <row r="1255" spans="11:33" ht="12.75">
      <c r="K1255" s="42"/>
      <c r="L1255" s="42"/>
      <c r="AC1255" s="30"/>
      <c r="AD1255" s="30"/>
      <c r="AE1255" s="30"/>
      <c r="AF1255" s="30"/>
      <c r="AG1255" s="30"/>
    </row>
    <row r="1256" spans="11:33" ht="12.75">
      <c r="K1256" s="42"/>
      <c r="L1256" s="42"/>
      <c r="AC1256" s="30"/>
      <c r="AD1256" s="30"/>
      <c r="AE1256" s="30"/>
      <c r="AF1256" s="30"/>
      <c r="AG1256" s="30"/>
    </row>
    <row r="1257" spans="11:33" ht="12.75">
      <c r="K1257" s="42"/>
      <c r="L1257" s="42"/>
      <c r="AC1257" s="30"/>
      <c r="AD1257" s="30"/>
      <c r="AE1257" s="30"/>
      <c r="AF1257" s="30"/>
      <c r="AG1257" s="30"/>
    </row>
    <row r="1258" spans="11:33" ht="12.75">
      <c r="K1258" s="42"/>
      <c r="L1258" s="42"/>
      <c r="AC1258" s="30"/>
      <c r="AD1258" s="30"/>
      <c r="AE1258" s="30"/>
      <c r="AF1258" s="30"/>
      <c r="AG1258" s="30"/>
    </row>
    <row r="1259" spans="11:33" ht="12.75">
      <c r="K1259" s="42"/>
      <c r="L1259" s="42"/>
      <c r="AC1259" s="30"/>
      <c r="AD1259" s="30"/>
      <c r="AE1259" s="30"/>
      <c r="AF1259" s="30"/>
      <c r="AG1259" s="30"/>
    </row>
    <row r="1260" spans="11:33" ht="12.75">
      <c r="K1260" s="42"/>
      <c r="L1260" s="42"/>
      <c r="AC1260" s="30"/>
      <c r="AD1260" s="30"/>
      <c r="AE1260" s="30"/>
      <c r="AF1260" s="30"/>
      <c r="AG1260" s="30"/>
    </row>
    <row r="1261" spans="11:33" ht="12.75">
      <c r="K1261" s="42"/>
      <c r="L1261" s="42"/>
      <c r="AC1261" s="30"/>
      <c r="AD1261" s="30"/>
      <c r="AE1261" s="30"/>
      <c r="AF1261" s="30"/>
      <c r="AG1261" s="30"/>
    </row>
    <row r="1262" spans="11:33" ht="12.75">
      <c r="K1262" s="42"/>
      <c r="L1262" s="42"/>
      <c r="AC1262" s="30"/>
      <c r="AD1262" s="30"/>
      <c r="AE1262" s="30"/>
      <c r="AF1262" s="30"/>
      <c r="AG1262" s="30"/>
    </row>
    <row r="1263" spans="11:33" ht="12.75">
      <c r="K1263" s="42"/>
      <c r="L1263" s="42"/>
      <c r="AC1263" s="30"/>
      <c r="AD1263" s="30"/>
      <c r="AE1263" s="30"/>
      <c r="AF1263" s="30"/>
      <c r="AG1263" s="30"/>
    </row>
    <row r="1264" spans="11:33" ht="12.75">
      <c r="K1264" s="42"/>
      <c r="L1264" s="42"/>
      <c r="AC1264" s="30"/>
      <c r="AD1264" s="30"/>
      <c r="AE1264" s="30"/>
      <c r="AF1264" s="30"/>
      <c r="AG1264" s="30"/>
    </row>
    <row r="1265" spans="11:33" ht="12.75">
      <c r="K1265" s="42"/>
      <c r="L1265" s="42"/>
      <c r="AC1265" s="30"/>
      <c r="AD1265" s="30"/>
      <c r="AE1265" s="30"/>
      <c r="AF1265" s="30"/>
      <c r="AG1265" s="30"/>
    </row>
    <row r="1266" spans="11:33" ht="12.75">
      <c r="K1266" s="42"/>
      <c r="L1266" s="42"/>
      <c r="AC1266" s="30"/>
      <c r="AD1266" s="30"/>
      <c r="AE1266" s="30"/>
      <c r="AF1266" s="30"/>
      <c r="AG1266" s="30"/>
    </row>
    <row r="1267" spans="11:33" ht="12.75">
      <c r="K1267" s="42"/>
      <c r="L1267" s="42"/>
      <c r="AC1267" s="30"/>
      <c r="AD1267" s="30"/>
      <c r="AE1267" s="30"/>
      <c r="AF1267" s="30"/>
      <c r="AG1267" s="30"/>
    </row>
    <row r="1268" spans="11:33" ht="12.75">
      <c r="K1268" s="42"/>
      <c r="L1268" s="42"/>
      <c r="AC1268" s="30"/>
      <c r="AD1268" s="30"/>
      <c r="AE1268" s="30"/>
      <c r="AF1268" s="30"/>
      <c r="AG1268" s="30"/>
    </row>
    <row r="1269" spans="11:33" ht="12.75">
      <c r="K1269" s="42"/>
      <c r="L1269" s="42"/>
      <c r="AC1269" s="30"/>
      <c r="AD1269" s="30"/>
      <c r="AE1269" s="30"/>
      <c r="AF1269" s="30"/>
      <c r="AG1269" s="30"/>
    </row>
    <row r="1270" spans="11:33" ht="12.75">
      <c r="K1270" s="42"/>
      <c r="L1270" s="42"/>
      <c r="AC1270" s="30"/>
      <c r="AD1270" s="30"/>
      <c r="AE1270" s="30"/>
      <c r="AF1270" s="30"/>
      <c r="AG1270" s="30"/>
    </row>
    <row r="1271" spans="11:33" ht="12.75">
      <c r="K1271" s="42"/>
      <c r="L1271" s="42"/>
      <c r="AC1271" s="30"/>
      <c r="AD1271" s="30"/>
      <c r="AE1271" s="30"/>
      <c r="AF1271" s="30"/>
      <c r="AG1271" s="30"/>
    </row>
    <row r="1272" spans="11:33" ht="12.75">
      <c r="K1272" s="42"/>
      <c r="L1272" s="42"/>
      <c r="AC1272" s="30"/>
      <c r="AD1272" s="30"/>
      <c r="AE1272" s="30"/>
      <c r="AF1272" s="30"/>
      <c r="AG1272" s="30"/>
    </row>
    <row r="1273" spans="11:33" ht="12.75">
      <c r="K1273" s="42"/>
      <c r="L1273" s="42"/>
      <c r="AC1273" s="30"/>
      <c r="AD1273" s="30"/>
      <c r="AE1273" s="30"/>
      <c r="AF1273" s="30"/>
      <c r="AG1273" s="30"/>
    </row>
    <row r="1274" spans="11:33" ht="12.75">
      <c r="K1274" s="42"/>
      <c r="L1274" s="42"/>
      <c r="AC1274" s="30"/>
      <c r="AD1274" s="30"/>
      <c r="AE1274" s="30"/>
      <c r="AF1274" s="30"/>
      <c r="AG1274" s="30"/>
    </row>
    <row r="1275" spans="11:33" ht="12.75">
      <c r="K1275" s="42"/>
      <c r="L1275" s="42"/>
      <c r="AC1275" s="30"/>
      <c r="AD1275" s="30"/>
      <c r="AE1275" s="30"/>
      <c r="AF1275" s="30"/>
      <c r="AG1275" s="30"/>
    </row>
    <row r="1276" spans="11:33" ht="12.75">
      <c r="K1276" s="42"/>
      <c r="L1276" s="42"/>
      <c r="AC1276" s="30"/>
      <c r="AD1276" s="30"/>
      <c r="AE1276" s="30"/>
      <c r="AF1276" s="30"/>
      <c r="AG1276" s="30"/>
    </row>
    <row r="1277" spans="11:33" ht="12.75">
      <c r="K1277" s="42"/>
      <c r="L1277" s="42"/>
      <c r="AC1277" s="30"/>
      <c r="AD1277" s="30"/>
      <c r="AE1277" s="30"/>
      <c r="AF1277" s="30"/>
      <c r="AG1277" s="30"/>
    </row>
    <row r="1278" spans="11:33" ht="12.75">
      <c r="K1278" s="42"/>
      <c r="L1278" s="42"/>
      <c r="AC1278" s="30"/>
      <c r="AD1278" s="30"/>
      <c r="AE1278" s="30"/>
      <c r="AF1278" s="30"/>
      <c r="AG1278" s="30"/>
    </row>
    <row r="1279" spans="11:33" ht="12.75">
      <c r="K1279" s="42"/>
      <c r="L1279" s="42"/>
      <c r="AC1279" s="30"/>
      <c r="AD1279" s="30"/>
      <c r="AE1279" s="30"/>
      <c r="AF1279" s="30"/>
      <c r="AG1279" s="30"/>
    </row>
    <row r="1280" spans="11:33" ht="12.75">
      <c r="K1280" s="42"/>
      <c r="L1280" s="42"/>
      <c r="AC1280" s="30"/>
      <c r="AD1280" s="30"/>
      <c r="AE1280" s="30"/>
      <c r="AF1280" s="30"/>
      <c r="AG1280" s="30"/>
    </row>
    <row r="1281" spans="11:33" ht="12.75">
      <c r="K1281" s="42"/>
      <c r="L1281" s="42"/>
      <c r="AC1281" s="30"/>
      <c r="AD1281" s="30"/>
      <c r="AE1281" s="30"/>
      <c r="AF1281" s="30"/>
      <c r="AG1281" s="30"/>
    </row>
    <row r="1282" spans="11:33" ht="12.75">
      <c r="K1282" s="42"/>
      <c r="L1282" s="42"/>
      <c r="AC1282" s="30"/>
      <c r="AD1282" s="30"/>
      <c r="AE1282" s="30"/>
      <c r="AF1282" s="30"/>
      <c r="AG1282" s="30"/>
    </row>
    <row r="1283" spans="11:33" ht="12.75">
      <c r="K1283" s="42"/>
      <c r="L1283" s="42"/>
      <c r="AC1283" s="30"/>
      <c r="AD1283" s="30"/>
      <c r="AE1283" s="30"/>
      <c r="AF1283" s="30"/>
      <c r="AG1283" s="30"/>
    </row>
    <row r="1284" spans="11:33" ht="12.75">
      <c r="K1284" s="42"/>
      <c r="L1284" s="42"/>
      <c r="AC1284" s="30"/>
      <c r="AD1284" s="30"/>
      <c r="AE1284" s="30"/>
      <c r="AF1284" s="30"/>
      <c r="AG1284" s="30"/>
    </row>
    <row r="1285" spans="11:33" ht="12.75">
      <c r="K1285" s="42"/>
      <c r="L1285" s="42"/>
      <c r="AC1285" s="30"/>
      <c r="AD1285" s="30"/>
      <c r="AE1285" s="30"/>
      <c r="AF1285" s="30"/>
      <c r="AG1285" s="30"/>
    </row>
    <row r="1286" spans="11:33" ht="12.75">
      <c r="K1286" s="42"/>
      <c r="L1286" s="42"/>
      <c r="AC1286" s="30"/>
      <c r="AD1286" s="30"/>
      <c r="AE1286" s="30"/>
      <c r="AF1286" s="30"/>
      <c r="AG1286" s="30"/>
    </row>
    <row r="1287" spans="11:33" ht="12.75">
      <c r="K1287" s="42"/>
      <c r="L1287" s="42"/>
      <c r="AC1287" s="30"/>
      <c r="AD1287" s="30"/>
      <c r="AE1287" s="30"/>
      <c r="AF1287" s="30"/>
      <c r="AG1287" s="30"/>
    </row>
    <row r="1288" spans="11:33" ht="12.75">
      <c r="K1288" s="42"/>
      <c r="L1288" s="42"/>
      <c r="AC1288" s="30"/>
      <c r="AD1288" s="30"/>
      <c r="AE1288" s="30"/>
      <c r="AF1288" s="30"/>
      <c r="AG1288" s="30"/>
    </row>
    <row r="1289" spans="11:33" ht="12.75">
      <c r="K1289" s="42"/>
      <c r="L1289" s="42"/>
      <c r="AC1289" s="30"/>
      <c r="AD1289" s="30"/>
      <c r="AE1289" s="30"/>
      <c r="AF1289" s="30"/>
      <c r="AG1289" s="30"/>
    </row>
    <row r="1290" spans="11:33" ht="12.75">
      <c r="K1290" s="42"/>
      <c r="L1290" s="42"/>
      <c r="AC1290" s="30"/>
      <c r="AD1290" s="30"/>
      <c r="AE1290" s="30"/>
      <c r="AF1290" s="30"/>
      <c r="AG1290" s="30"/>
    </row>
    <row r="1291" spans="11:33" ht="12.75">
      <c r="K1291" s="42"/>
      <c r="L1291" s="42"/>
      <c r="AC1291" s="30"/>
      <c r="AD1291" s="30"/>
      <c r="AE1291" s="30"/>
      <c r="AF1291" s="30"/>
      <c r="AG1291" s="30"/>
    </row>
    <row r="1292" spans="11:33" ht="12.75">
      <c r="K1292" s="42"/>
      <c r="L1292" s="42"/>
      <c r="AC1292" s="30"/>
      <c r="AD1292" s="30"/>
      <c r="AE1292" s="30"/>
      <c r="AF1292" s="30"/>
      <c r="AG1292" s="30"/>
    </row>
    <row r="1293" spans="11:33" ht="12.75">
      <c r="K1293" s="42"/>
      <c r="L1293" s="42"/>
      <c r="AC1293" s="30"/>
      <c r="AD1293" s="30"/>
      <c r="AE1293" s="30"/>
      <c r="AF1293" s="30"/>
      <c r="AG1293" s="30"/>
    </row>
    <row r="1294" spans="11:33" ht="12.75">
      <c r="K1294" s="42"/>
      <c r="L1294" s="42"/>
      <c r="AC1294" s="30"/>
      <c r="AD1294" s="30"/>
      <c r="AE1294" s="30"/>
      <c r="AF1294" s="30"/>
      <c r="AG1294" s="30"/>
    </row>
    <row r="1295" spans="11:33" ht="12.75">
      <c r="K1295" s="42"/>
      <c r="L1295" s="42"/>
      <c r="AC1295" s="30"/>
      <c r="AD1295" s="30"/>
      <c r="AE1295" s="30"/>
      <c r="AF1295" s="30"/>
      <c r="AG1295" s="30"/>
    </row>
    <row r="1296" spans="11:33" ht="12.75">
      <c r="K1296" s="42"/>
      <c r="L1296" s="42"/>
      <c r="AC1296" s="30"/>
      <c r="AD1296" s="30"/>
      <c r="AE1296" s="30"/>
      <c r="AF1296" s="30"/>
      <c r="AG1296" s="30"/>
    </row>
    <row r="1297" spans="11:33" ht="12.75">
      <c r="K1297" s="42"/>
      <c r="L1297" s="42"/>
      <c r="AC1297" s="30"/>
      <c r="AD1297" s="30"/>
      <c r="AE1297" s="30"/>
      <c r="AF1297" s="30"/>
      <c r="AG1297" s="30"/>
    </row>
    <row r="1298" spans="11:33" ht="12.75">
      <c r="K1298" s="42"/>
      <c r="L1298" s="42"/>
      <c r="AC1298" s="30"/>
      <c r="AD1298" s="30"/>
      <c r="AE1298" s="30"/>
      <c r="AF1298" s="30"/>
      <c r="AG1298" s="30"/>
    </row>
    <row r="1299" spans="11:33" ht="12.75">
      <c r="K1299" s="42"/>
      <c r="L1299" s="42"/>
      <c r="AC1299" s="30"/>
      <c r="AD1299" s="30"/>
      <c r="AE1299" s="30"/>
      <c r="AF1299" s="30"/>
      <c r="AG1299" s="30"/>
    </row>
    <row r="1300" spans="11:33" ht="12.75">
      <c r="K1300" s="42"/>
      <c r="L1300" s="42"/>
      <c r="AC1300" s="30"/>
      <c r="AD1300" s="30"/>
      <c r="AE1300" s="30"/>
      <c r="AF1300" s="30"/>
      <c r="AG1300" s="30"/>
    </row>
    <row r="1301" spans="11:33" ht="12.75">
      <c r="K1301" s="42"/>
      <c r="L1301" s="42"/>
      <c r="AC1301" s="30"/>
      <c r="AD1301" s="30"/>
      <c r="AE1301" s="30"/>
      <c r="AF1301" s="30"/>
      <c r="AG1301" s="30"/>
    </row>
    <row r="1302" spans="11:33" ht="12.75">
      <c r="K1302" s="42"/>
      <c r="L1302" s="42"/>
      <c r="AC1302" s="30"/>
      <c r="AD1302" s="30"/>
      <c r="AE1302" s="30"/>
      <c r="AF1302" s="30"/>
      <c r="AG1302" s="30"/>
    </row>
    <row r="1303" spans="11:33" ht="12.75">
      <c r="K1303" s="42"/>
      <c r="L1303" s="42"/>
      <c r="AC1303" s="30"/>
      <c r="AD1303" s="30"/>
      <c r="AE1303" s="30"/>
      <c r="AF1303" s="30"/>
      <c r="AG1303" s="30"/>
    </row>
    <row r="1304" spans="11:33" ht="12.75">
      <c r="K1304" s="42"/>
      <c r="L1304" s="42"/>
      <c r="AC1304" s="30"/>
      <c r="AD1304" s="30"/>
      <c r="AE1304" s="30"/>
      <c r="AF1304" s="30"/>
      <c r="AG1304" s="30"/>
    </row>
    <row r="1305" spans="11:33" ht="12.75">
      <c r="K1305" s="42"/>
      <c r="L1305" s="42"/>
      <c r="AC1305" s="30"/>
      <c r="AD1305" s="30"/>
      <c r="AE1305" s="30"/>
      <c r="AF1305" s="30"/>
      <c r="AG1305" s="30"/>
    </row>
    <row r="1306" spans="11:33" ht="12.75">
      <c r="K1306" s="42"/>
      <c r="L1306" s="42"/>
      <c r="AC1306" s="30"/>
      <c r="AD1306" s="30"/>
      <c r="AE1306" s="30"/>
      <c r="AF1306" s="30"/>
      <c r="AG1306" s="30"/>
    </row>
    <row r="1307" spans="11:33" ht="12.75">
      <c r="K1307" s="42"/>
      <c r="L1307" s="42"/>
      <c r="AC1307" s="30"/>
      <c r="AD1307" s="30"/>
      <c r="AE1307" s="30"/>
      <c r="AF1307" s="30"/>
      <c r="AG1307" s="30"/>
    </row>
    <row r="1308" spans="11:33" ht="12.75">
      <c r="K1308" s="42"/>
      <c r="L1308" s="42"/>
      <c r="AC1308" s="30"/>
      <c r="AD1308" s="30"/>
      <c r="AE1308" s="30"/>
      <c r="AF1308" s="30"/>
      <c r="AG1308" s="30"/>
    </row>
    <row r="1309" spans="11:33" ht="12.75">
      <c r="K1309" s="42"/>
      <c r="L1309" s="42"/>
      <c r="AC1309" s="30"/>
      <c r="AD1309" s="30"/>
      <c r="AE1309" s="30"/>
      <c r="AF1309" s="30"/>
      <c r="AG1309" s="30"/>
    </row>
    <row r="1310" spans="11:33" ht="12.75">
      <c r="K1310" s="42"/>
      <c r="L1310" s="42"/>
      <c r="AC1310" s="30"/>
      <c r="AD1310" s="30"/>
      <c r="AE1310" s="30"/>
      <c r="AF1310" s="30"/>
      <c r="AG1310" s="30"/>
    </row>
    <row r="1311" spans="11:33" ht="12.75">
      <c r="K1311" s="42"/>
      <c r="L1311" s="42"/>
      <c r="AC1311" s="30"/>
      <c r="AD1311" s="30"/>
      <c r="AE1311" s="30"/>
      <c r="AF1311" s="30"/>
      <c r="AG1311" s="30"/>
    </row>
    <row r="1312" spans="11:33" ht="12.75">
      <c r="K1312" s="42"/>
      <c r="L1312" s="42"/>
      <c r="AC1312" s="30"/>
      <c r="AD1312" s="30"/>
      <c r="AE1312" s="30"/>
      <c r="AF1312" s="30"/>
      <c r="AG1312" s="30"/>
    </row>
    <row r="1313" spans="11:33" ht="12.75">
      <c r="K1313" s="42"/>
      <c r="L1313" s="42"/>
      <c r="AC1313" s="30"/>
      <c r="AD1313" s="30"/>
      <c r="AE1313" s="30"/>
      <c r="AF1313" s="30"/>
      <c r="AG1313" s="30"/>
    </row>
    <row r="1314" spans="11:33" ht="12.75">
      <c r="K1314" s="42"/>
      <c r="L1314" s="42"/>
      <c r="AC1314" s="30"/>
      <c r="AD1314" s="30"/>
      <c r="AE1314" s="30"/>
      <c r="AF1314" s="30"/>
      <c r="AG1314" s="30"/>
    </row>
    <row r="1315" spans="11:33" ht="12.75">
      <c r="K1315" s="42"/>
      <c r="L1315" s="42"/>
      <c r="AC1315" s="30"/>
      <c r="AD1315" s="30"/>
      <c r="AE1315" s="30"/>
      <c r="AF1315" s="30"/>
      <c r="AG1315" s="30"/>
    </row>
    <row r="1316" spans="11:33" ht="12.75">
      <c r="K1316" s="42"/>
      <c r="L1316" s="42"/>
      <c r="AC1316" s="30"/>
      <c r="AD1316" s="30"/>
      <c r="AE1316" s="30"/>
      <c r="AF1316" s="30"/>
      <c r="AG1316" s="30"/>
    </row>
    <row r="1317" spans="11:33" ht="12.75">
      <c r="K1317" s="42"/>
      <c r="L1317" s="42"/>
      <c r="AC1317" s="30"/>
      <c r="AD1317" s="30"/>
      <c r="AE1317" s="30"/>
      <c r="AF1317" s="30"/>
      <c r="AG1317" s="30"/>
    </row>
    <row r="1318" spans="11:33" ht="12.75">
      <c r="K1318" s="42"/>
      <c r="L1318" s="42"/>
      <c r="AC1318" s="30"/>
      <c r="AD1318" s="30"/>
      <c r="AE1318" s="30"/>
      <c r="AF1318" s="30"/>
      <c r="AG1318" s="30"/>
    </row>
    <row r="1319" spans="11:33" ht="12.75">
      <c r="K1319" s="42"/>
      <c r="L1319" s="42"/>
      <c r="AC1319" s="30"/>
      <c r="AD1319" s="30"/>
      <c r="AE1319" s="30"/>
      <c r="AF1319" s="30"/>
      <c r="AG1319" s="30"/>
    </row>
    <row r="1320" spans="11:33" ht="12.75">
      <c r="K1320" s="42"/>
      <c r="L1320" s="42"/>
      <c r="AC1320" s="30"/>
      <c r="AD1320" s="30"/>
      <c r="AE1320" s="30"/>
      <c r="AF1320" s="30"/>
      <c r="AG1320" s="30"/>
    </row>
    <row r="1321" spans="11:33" ht="12.75">
      <c r="K1321" s="42"/>
      <c r="L1321" s="42"/>
      <c r="AC1321" s="30"/>
      <c r="AD1321" s="30"/>
      <c r="AE1321" s="30"/>
      <c r="AF1321" s="30"/>
      <c r="AG1321" s="30"/>
    </row>
    <row r="1322" spans="11:33" ht="12.75">
      <c r="K1322" s="42"/>
      <c r="L1322" s="42"/>
      <c r="AC1322" s="30"/>
      <c r="AD1322" s="30"/>
      <c r="AE1322" s="30"/>
      <c r="AF1322" s="30"/>
      <c r="AG1322" s="30"/>
    </row>
    <row r="1323" spans="11:33" ht="12.75">
      <c r="K1323" s="42"/>
      <c r="L1323" s="42"/>
      <c r="AC1323" s="30"/>
      <c r="AD1323" s="30"/>
      <c r="AE1323" s="30"/>
      <c r="AF1323" s="30"/>
      <c r="AG1323" s="30"/>
    </row>
    <row r="1324" spans="11:33" ht="12.75">
      <c r="K1324" s="42"/>
      <c r="L1324" s="42"/>
      <c r="AC1324" s="30"/>
      <c r="AD1324" s="30"/>
      <c r="AE1324" s="30"/>
      <c r="AF1324" s="30"/>
      <c r="AG1324" s="30"/>
    </row>
    <row r="1325" spans="11:33" ht="12.75">
      <c r="K1325" s="42"/>
      <c r="L1325" s="42"/>
      <c r="AC1325" s="30"/>
      <c r="AD1325" s="30"/>
      <c r="AE1325" s="30"/>
      <c r="AF1325" s="30"/>
      <c r="AG1325" s="30"/>
    </row>
    <row r="1326" spans="11:33" ht="12.75">
      <c r="K1326" s="42"/>
      <c r="L1326" s="42"/>
      <c r="AC1326" s="30"/>
      <c r="AD1326" s="30"/>
      <c r="AE1326" s="30"/>
      <c r="AF1326" s="30"/>
      <c r="AG1326" s="30"/>
    </row>
    <row r="1327" spans="11:33" ht="12.75">
      <c r="K1327" s="42"/>
      <c r="L1327" s="42"/>
      <c r="AC1327" s="30"/>
      <c r="AD1327" s="30"/>
      <c r="AE1327" s="30"/>
      <c r="AF1327" s="30"/>
      <c r="AG1327" s="30"/>
    </row>
    <row r="1328" spans="11:33" ht="12.75">
      <c r="K1328" s="42"/>
      <c r="L1328" s="42"/>
      <c r="AC1328" s="30"/>
      <c r="AD1328" s="30"/>
      <c r="AE1328" s="30"/>
      <c r="AF1328" s="30"/>
      <c r="AG1328" s="30"/>
    </row>
    <row r="1329" spans="11:33" ht="12.75">
      <c r="K1329" s="42"/>
      <c r="L1329" s="42"/>
      <c r="AC1329" s="30"/>
      <c r="AD1329" s="30"/>
      <c r="AE1329" s="30"/>
      <c r="AF1329" s="30"/>
      <c r="AG1329" s="30"/>
    </row>
    <row r="1330" spans="11:33" ht="12.75">
      <c r="K1330" s="42"/>
      <c r="L1330" s="42"/>
      <c r="AC1330" s="30"/>
      <c r="AD1330" s="30"/>
      <c r="AE1330" s="30"/>
      <c r="AF1330" s="30"/>
      <c r="AG1330" s="30"/>
    </row>
    <row r="1331" spans="11:33" ht="12.75">
      <c r="K1331" s="42"/>
      <c r="L1331" s="42"/>
      <c r="AC1331" s="30"/>
      <c r="AD1331" s="30"/>
      <c r="AE1331" s="30"/>
      <c r="AF1331" s="30"/>
      <c r="AG1331" s="30"/>
    </row>
    <row r="1332" spans="11:33" ht="12.75">
      <c r="K1332" s="42"/>
      <c r="L1332" s="42"/>
      <c r="AC1332" s="30"/>
      <c r="AD1332" s="30"/>
      <c r="AE1332" s="30"/>
      <c r="AF1332" s="30"/>
      <c r="AG1332" s="30"/>
    </row>
    <row r="1333" spans="11:33" ht="12.75">
      <c r="K1333" s="42"/>
      <c r="L1333" s="42"/>
      <c r="AC1333" s="30"/>
      <c r="AD1333" s="30"/>
      <c r="AE1333" s="30"/>
      <c r="AF1333" s="30"/>
      <c r="AG1333" s="30"/>
    </row>
    <row r="1334" spans="11:33" ht="12.75">
      <c r="K1334" s="42"/>
      <c r="L1334" s="42"/>
      <c r="AC1334" s="30"/>
      <c r="AD1334" s="30"/>
      <c r="AE1334" s="30"/>
      <c r="AF1334" s="30"/>
      <c r="AG1334" s="30"/>
    </row>
    <row r="1335" spans="11:33" ht="12.75">
      <c r="K1335" s="42"/>
      <c r="L1335" s="42"/>
      <c r="AC1335" s="30"/>
      <c r="AD1335" s="30"/>
      <c r="AE1335" s="30"/>
      <c r="AF1335" s="30"/>
      <c r="AG1335" s="30"/>
    </row>
    <row r="1336" spans="11:33" ht="12.75">
      <c r="K1336" s="42"/>
      <c r="L1336" s="42"/>
      <c r="AC1336" s="30"/>
      <c r="AD1336" s="30"/>
      <c r="AE1336" s="30"/>
      <c r="AF1336" s="30"/>
      <c r="AG1336" s="30"/>
    </row>
    <row r="1337" spans="11:33" ht="12.75">
      <c r="K1337" s="42"/>
      <c r="L1337" s="42"/>
      <c r="AC1337" s="30"/>
      <c r="AD1337" s="30"/>
      <c r="AE1337" s="30"/>
      <c r="AF1337" s="30"/>
      <c r="AG1337" s="30"/>
    </row>
    <row r="1338" spans="11:33" ht="12.75">
      <c r="K1338" s="42"/>
      <c r="L1338" s="42"/>
      <c r="AC1338" s="30"/>
      <c r="AD1338" s="30"/>
      <c r="AE1338" s="30"/>
      <c r="AF1338" s="30"/>
      <c r="AG1338" s="30"/>
    </row>
    <row r="1339" spans="11:33" ht="12.75">
      <c r="K1339" s="42"/>
      <c r="L1339" s="42"/>
      <c r="AC1339" s="30"/>
      <c r="AD1339" s="30"/>
      <c r="AE1339" s="30"/>
      <c r="AF1339" s="30"/>
      <c r="AG1339" s="30"/>
    </row>
    <row r="1340" spans="11:33" ht="12.75">
      <c r="K1340" s="42"/>
      <c r="L1340" s="42"/>
      <c r="AC1340" s="30"/>
      <c r="AD1340" s="30"/>
      <c r="AE1340" s="30"/>
      <c r="AF1340" s="30"/>
      <c r="AG1340" s="30"/>
    </row>
    <row r="1341" spans="11:33" ht="12.75">
      <c r="K1341" s="42"/>
      <c r="L1341" s="42"/>
      <c r="AC1341" s="30"/>
      <c r="AD1341" s="30"/>
      <c r="AE1341" s="30"/>
      <c r="AF1341" s="30"/>
      <c r="AG1341" s="30"/>
    </row>
    <row r="1342" spans="11:33" ht="12.75">
      <c r="K1342" s="42"/>
      <c r="L1342" s="42"/>
      <c r="AC1342" s="30"/>
      <c r="AD1342" s="30"/>
      <c r="AE1342" s="30"/>
      <c r="AF1342" s="30"/>
      <c r="AG1342" s="30"/>
    </row>
    <row r="1343" spans="11:33" ht="12.75">
      <c r="K1343" s="42"/>
      <c r="L1343" s="42"/>
      <c r="AC1343" s="30"/>
      <c r="AD1343" s="30"/>
      <c r="AE1343" s="30"/>
      <c r="AF1343" s="30"/>
      <c r="AG1343" s="30"/>
    </row>
    <row r="1344" spans="11:33" ht="12.75">
      <c r="K1344" s="42"/>
      <c r="L1344" s="42"/>
      <c r="AC1344" s="30"/>
      <c r="AD1344" s="30"/>
      <c r="AE1344" s="30"/>
      <c r="AF1344" s="30"/>
      <c r="AG1344" s="30"/>
    </row>
    <row r="1345" spans="11:33" ht="12.75">
      <c r="K1345" s="42"/>
      <c r="L1345" s="42"/>
      <c r="AC1345" s="30"/>
      <c r="AD1345" s="30"/>
      <c r="AE1345" s="30"/>
      <c r="AF1345" s="30"/>
      <c r="AG1345" s="30"/>
    </row>
    <row r="1346" spans="11:33" ht="12.75">
      <c r="K1346" s="42"/>
      <c r="L1346" s="42"/>
      <c r="AC1346" s="30"/>
      <c r="AD1346" s="30"/>
      <c r="AE1346" s="30"/>
      <c r="AF1346" s="30"/>
      <c r="AG1346" s="30"/>
    </row>
    <row r="1347" spans="11:33" ht="12.75">
      <c r="K1347" s="42"/>
      <c r="L1347" s="42"/>
      <c r="AC1347" s="30"/>
      <c r="AD1347" s="30"/>
      <c r="AE1347" s="30"/>
      <c r="AF1347" s="30"/>
      <c r="AG1347" s="30"/>
    </row>
    <row r="1348" spans="11:33" ht="12.75">
      <c r="K1348" s="42"/>
      <c r="L1348" s="42"/>
      <c r="AC1348" s="30"/>
      <c r="AD1348" s="30"/>
      <c r="AE1348" s="30"/>
      <c r="AF1348" s="30"/>
      <c r="AG1348" s="30"/>
    </row>
    <row r="1349" spans="11:33" ht="12.75">
      <c r="K1349" s="42"/>
      <c r="L1349" s="42"/>
      <c r="AC1349" s="30"/>
      <c r="AD1349" s="30"/>
      <c r="AE1349" s="30"/>
      <c r="AF1349" s="30"/>
      <c r="AG1349" s="30"/>
    </row>
    <row r="1350" spans="11:33" ht="12.75">
      <c r="K1350" s="42"/>
      <c r="L1350" s="42"/>
      <c r="AC1350" s="30"/>
      <c r="AD1350" s="30"/>
      <c r="AE1350" s="30"/>
      <c r="AF1350" s="30"/>
      <c r="AG1350" s="30"/>
    </row>
    <row r="1351" spans="11:33" ht="12.75">
      <c r="K1351" s="42"/>
      <c r="L1351" s="42"/>
      <c r="AC1351" s="30"/>
      <c r="AD1351" s="30"/>
      <c r="AE1351" s="30"/>
      <c r="AF1351" s="30"/>
      <c r="AG1351" s="30"/>
    </row>
    <row r="1352" spans="11:33" ht="12.75">
      <c r="K1352" s="42"/>
      <c r="L1352" s="42"/>
      <c r="AC1352" s="30"/>
      <c r="AD1352" s="30"/>
      <c r="AE1352" s="30"/>
      <c r="AF1352" s="30"/>
      <c r="AG1352" s="30"/>
    </row>
    <row r="1353" spans="11:33" ht="12.75">
      <c r="K1353" s="42"/>
      <c r="L1353" s="42"/>
      <c r="AC1353" s="30"/>
      <c r="AD1353" s="30"/>
      <c r="AE1353" s="30"/>
      <c r="AF1353" s="30"/>
      <c r="AG1353" s="30"/>
    </row>
    <row r="1354" spans="11:33" ht="12.75">
      <c r="K1354" s="42"/>
      <c r="L1354" s="42"/>
      <c r="AC1354" s="30"/>
      <c r="AD1354" s="30"/>
      <c r="AE1354" s="30"/>
      <c r="AF1354" s="30"/>
      <c r="AG1354" s="30"/>
    </row>
    <row r="1355" spans="11:33" ht="12.75">
      <c r="K1355" s="42"/>
      <c r="L1355" s="42"/>
      <c r="AC1355" s="30"/>
      <c r="AD1355" s="30"/>
      <c r="AE1355" s="30"/>
      <c r="AF1355" s="30"/>
      <c r="AG1355" s="30"/>
    </row>
    <row r="1356" spans="11:33" ht="12.75">
      <c r="K1356" s="42"/>
      <c r="L1356" s="42"/>
      <c r="AC1356" s="30"/>
      <c r="AD1356" s="30"/>
      <c r="AE1356" s="30"/>
      <c r="AF1356" s="30"/>
      <c r="AG1356" s="30"/>
    </row>
    <row r="1357" spans="11:33" ht="12.75">
      <c r="K1357" s="42"/>
      <c r="L1357" s="42"/>
      <c r="AC1357" s="30"/>
      <c r="AD1357" s="30"/>
      <c r="AE1357" s="30"/>
      <c r="AF1357" s="30"/>
      <c r="AG1357" s="30"/>
    </row>
    <row r="1358" spans="11:33" ht="12.75">
      <c r="K1358" s="42"/>
      <c r="L1358" s="42"/>
      <c r="AC1358" s="30"/>
      <c r="AD1358" s="30"/>
      <c r="AE1358" s="30"/>
      <c r="AF1358" s="30"/>
      <c r="AG1358" s="30"/>
    </row>
    <row r="1359" spans="11:33" ht="12.75">
      <c r="K1359" s="42"/>
      <c r="L1359" s="42"/>
      <c r="AC1359" s="30"/>
      <c r="AD1359" s="30"/>
      <c r="AE1359" s="30"/>
      <c r="AF1359" s="30"/>
      <c r="AG1359" s="30"/>
    </row>
    <row r="1360" spans="11:33" ht="12.75">
      <c r="K1360" s="42"/>
      <c r="L1360" s="42"/>
      <c r="AC1360" s="30"/>
      <c r="AD1360" s="30"/>
      <c r="AE1360" s="30"/>
      <c r="AF1360" s="30"/>
      <c r="AG1360" s="30"/>
    </row>
    <row r="1361" spans="11:33" ht="12.75">
      <c r="K1361" s="42"/>
      <c r="L1361" s="42"/>
      <c r="AC1361" s="30"/>
      <c r="AD1361" s="30"/>
      <c r="AE1361" s="30"/>
      <c r="AF1361" s="30"/>
      <c r="AG1361" s="30"/>
    </row>
    <row r="1362" spans="11:33" ht="12.75">
      <c r="K1362" s="42"/>
      <c r="L1362" s="42"/>
      <c r="AC1362" s="30"/>
      <c r="AD1362" s="30"/>
      <c r="AE1362" s="30"/>
      <c r="AF1362" s="30"/>
      <c r="AG1362" s="30"/>
    </row>
    <row r="1363" spans="11:33" ht="12.75">
      <c r="K1363" s="42"/>
      <c r="L1363" s="42"/>
      <c r="AC1363" s="30"/>
      <c r="AD1363" s="30"/>
      <c r="AE1363" s="30"/>
      <c r="AF1363" s="30"/>
      <c r="AG1363" s="30"/>
    </row>
    <row r="1364" spans="11:33" ht="12.75">
      <c r="K1364" s="42"/>
      <c r="L1364" s="42"/>
      <c r="AC1364" s="30"/>
      <c r="AD1364" s="30"/>
      <c r="AE1364" s="30"/>
      <c r="AF1364" s="30"/>
      <c r="AG1364" s="30"/>
    </row>
    <row r="1365" spans="11:33" ht="12.75">
      <c r="K1365" s="42"/>
      <c r="L1365" s="42"/>
      <c r="AC1365" s="30"/>
      <c r="AD1365" s="30"/>
      <c r="AE1365" s="30"/>
      <c r="AF1365" s="30"/>
      <c r="AG1365" s="30"/>
    </row>
    <row r="1366" spans="11:33" ht="12.75">
      <c r="K1366" s="42"/>
      <c r="L1366" s="42"/>
      <c r="AC1366" s="30"/>
      <c r="AD1366" s="30"/>
      <c r="AE1366" s="30"/>
      <c r="AF1366" s="30"/>
      <c r="AG1366" s="30"/>
    </row>
    <row r="1367" spans="11:33" ht="12.75">
      <c r="K1367" s="42"/>
      <c r="L1367" s="42"/>
      <c r="AC1367" s="30"/>
      <c r="AD1367" s="30"/>
      <c r="AE1367" s="30"/>
      <c r="AF1367" s="30"/>
      <c r="AG1367" s="30"/>
    </row>
    <row r="1368" spans="11:33" ht="12.75">
      <c r="K1368" s="42"/>
      <c r="L1368" s="42"/>
      <c r="AC1368" s="30"/>
      <c r="AD1368" s="30"/>
      <c r="AE1368" s="30"/>
      <c r="AF1368" s="30"/>
      <c r="AG1368" s="30"/>
    </row>
    <row r="1369" spans="11:33" ht="12.75">
      <c r="K1369" s="42"/>
      <c r="L1369" s="42"/>
      <c r="AC1369" s="30"/>
      <c r="AD1369" s="30"/>
      <c r="AE1369" s="30"/>
      <c r="AF1369" s="30"/>
      <c r="AG1369" s="30"/>
    </row>
    <row r="1370" spans="11:33" ht="12.75">
      <c r="K1370" s="42"/>
      <c r="L1370" s="42"/>
      <c r="AC1370" s="30"/>
      <c r="AD1370" s="30"/>
      <c r="AE1370" s="30"/>
      <c r="AF1370" s="30"/>
      <c r="AG1370" s="30"/>
    </row>
    <row r="1371" spans="11:33" ht="12.75">
      <c r="K1371" s="42"/>
      <c r="L1371" s="42"/>
      <c r="AC1371" s="30"/>
      <c r="AD1371" s="30"/>
      <c r="AE1371" s="30"/>
      <c r="AF1371" s="30"/>
      <c r="AG1371" s="30"/>
    </row>
    <row r="1372" spans="11:33" ht="12.75">
      <c r="K1372" s="42"/>
      <c r="L1372" s="42"/>
      <c r="AC1372" s="30"/>
      <c r="AD1372" s="30"/>
      <c r="AE1372" s="30"/>
      <c r="AF1372" s="30"/>
      <c r="AG1372" s="30"/>
    </row>
    <row r="1373" spans="11:33" ht="12.75">
      <c r="K1373" s="42"/>
      <c r="L1373" s="42"/>
      <c r="AC1373" s="30"/>
      <c r="AD1373" s="30"/>
      <c r="AE1373" s="30"/>
      <c r="AF1373" s="30"/>
      <c r="AG1373" s="30"/>
    </row>
    <row r="1374" spans="11:33" ht="12.75">
      <c r="K1374" s="42"/>
      <c r="L1374" s="42"/>
      <c r="AC1374" s="30"/>
      <c r="AD1374" s="30"/>
      <c r="AE1374" s="30"/>
      <c r="AF1374" s="30"/>
      <c r="AG1374" s="30"/>
    </row>
    <row r="1375" spans="11:33" ht="12.75">
      <c r="K1375" s="42"/>
      <c r="L1375" s="42"/>
      <c r="AC1375" s="30"/>
      <c r="AD1375" s="30"/>
      <c r="AE1375" s="30"/>
      <c r="AF1375" s="30"/>
      <c r="AG1375" s="30"/>
    </row>
    <row r="1376" spans="11:33" ht="12.75">
      <c r="K1376" s="42"/>
      <c r="L1376" s="42"/>
      <c r="AC1376" s="30"/>
      <c r="AD1376" s="30"/>
      <c r="AE1376" s="30"/>
      <c r="AF1376" s="30"/>
      <c r="AG1376" s="30"/>
    </row>
    <row r="1377" spans="11:33" ht="12.75">
      <c r="K1377" s="42"/>
      <c r="L1377" s="42"/>
      <c r="AC1377" s="30"/>
      <c r="AD1377" s="30"/>
      <c r="AE1377" s="30"/>
      <c r="AF1377" s="30"/>
      <c r="AG1377" s="30"/>
    </row>
    <row r="1378" spans="11:33" ht="12.75">
      <c r="K1378" s="42"/>
      <c r="L1378" s="42"/>
      <c r="AC1378" s="30"/>
      <c r="AD1378" s="30"/>
      <c r="AE1378" s="30"/>
      <c r="AF1378" s="30"/>
      <c r="AG1378" s="30"/>
    </row>
    <row r="1379" spans="11:33" ht="12.75">
      <c r="K1379" s="42"/>
      <c r="L1379" s="42"/>
      <c r="AC1379" s="30"/>
      <c r="AD1379" s="30"/>
      <c r="AE1379" s="30"/>
      <c r="AF1379" s="30"/>
      <c r="AG1379" s="30"/>
    </row>
    <row r="1380" spans="11:33" ht="12.75">
      <c r="K1380" s="42"/>
      <c r="L1380" s="42"/>
      <c r="AC1380" s="30"/>
      <c r="AD1380" s="30"/>
      <c r="AE1380" s="30"/>
      <c r="AF1380" s="30"/>
      <c r="AG1380" s="30"/>
    </row>
    <row r="1381" spans="11:33" ht="12.75">
      <c r="K1381" s="42"/>
      <c r="L1381" s="42"/>
      <c r="AC1381" s="30"/>
      <c r="AD1381" s="30"/>
      <c r="AE1381" s="30"/>
      <c r="AF1381" s="30"/>
      <c r="AG1381" s="30"/>
    </row>
    <row r="1382" spans="11:33" ht="12.75">
      <c r="K1382" s="42"/>
      <c r="L1382" s="42"/>
      <c r="AC1382" s="30"/>
      <c r="AD1382" s="30"/>
      <c r="AE1382" s="30"/>
      <c r="AF1382" s="30"/>
      <c r="AG1382" s="30"/>
    </row>
    <row r="1383" spans="11:33" ht="12.75">
      <c r="K1383" s="42"/>
      <c r="L1383" s="42"/>
      <c r="AC1383" s="30"/>
      <c r="AD1383" s="30"/>
      <c r="AE1383" s="30"/>
      <c r="AF1383" s="30"/>
      <c r="AG1383" s="30"/>
    </row>
    <row r="1384" spans="11:33" ht="12.75">
      <c r="K1384" s="42"/>
      <c r="L1384" s="42"/>
      <c r="AC1384" s="30"/>
      <c r="AD1384" s="30"/>
      <c r="AE1384" s="30"/>
      <c r="AF1384" s="30"/>
      <c r="AG1384" s="30"/>
    </row>
    <row r="1385" spans="11:33" ht="12.75">
      <c r="K1385" s="42"/>
      <c r="L1385" s="42"/>
      <c r="AC1385" s="30"/>
      <c r="AD1385" s="30"/>
      <c r="AE1385" s="30"/>
      <c r="AF1385" s="30"/>
      <c r="AG1385" s="30"/>
    </row>
    <row r="1386" spans="11:33" ht="12.75">
      <c r="K1386" s="42"/>
      <c r="L1386" s="42"/>
      <c r="AC1386" s="30"/>
      <c r="AD1386" s="30"/>
      <c r="AE1386" s="30"/>
      <c r="AF1386" s="30"/>
      <c r="AG1386" s="30"/>
    </row>
    <row r="1387" spans="11:33" ht="12.75">
      <c r="K1387" s="42"/>
      <c r="L1387" s="42"/>
      <c r="AC1387" s="30"/>
      <c r="AD1387" s="30"/>
      <c r="AE1387" s="30"/>
      <c r="AF1387" s="30"/>
      <c r="AG1387" s="30"/>
    </row>
    <row r="1388" spans="11:33" ht="12.75">
      <c r="K1388" s="42"/>
      <c r="L1388" s="42"/>
      <c r="AC1388" s="30"/>
      <c r="AD1388" s="30"/>
      <c r="AE1388" s="30"/>
      <c r="AF1388" s="30"/>
      <c r="AG1388" s="30"/>
    </row>
    <row r="1389" spans="11:33" ht="12.75">
      <c r="K1389" s="42"/>
      <c r="L1389" s="42"/>
      <c r="AC1389" s="30"/>
      <c r="AD1389" s="30"/>
      <c r="AE1389" s="30"/>
      <c r="AF1389" s="30"/>
      <c r="AG1389" s="30"/>
    </row>
    <row r="1390" spans="11:33" ht="12.75">
      <c r="K1390" s="42"/>
      <c r="L1390" s="42"/>
      <c r="AC1390" s="30"/>
      <c r="AD1390" s="30"/>
      <c r="AE1390" s="30"/>
      <c r="AF1390" s="30"/>
      <c r="AG1390" s="30"/>
    </row>
    <row r="1391" spans="11:33" ht="12.75">
      <c r="K1391" s="42"/>
      <c r="L1391" s="42"/>
      <c r="AC1391" s="30"/>
      <c r="AD1391" s="30"/>
      <c r="AE1391" s="30"/>
      <c r="AF1391" s="30"/>
      <c r="AG1391" s="30"/>
    </row>
    <row r="1392" spans="11:33" ht="12.75">
      <c r="K1392" s="42"/>
      <c r="L1392" s="42"/>
      <c r="AC1392" s="30"/>
      <c r="AD1392" s="30"/>
      <c r="AE1392" s="30"/>
      <c r="AF1392" s="30"/>
      <c r="AG1392" s="30"/>
    </row>
    <row r="1393" spans="11:33" ht="12.75">
      <c r="K1393" s="42"/>
      <c r="L1393" s="42"/>
      <c r="AC1393" s="30"/>
      <c r="AD1393" s="30"/>
      <c r="AE1393" s="30"/>
      <c r="AF1393" s="30"/>
      <c r="AG1393" s="30"/>
    </row>
    <row r="1394" spans="11:33" ht="12.75">
      <c r="K1394" s="42"/>
      <c r="L1394" s="42"/>
      <c r="AC1394" s="30"/>
      <c r="AD1394" s="30"/>
      <c r="AE1394" s="30"/>
      <c r="AF1394" s="30"/>
      <c r="AG1394" s="30"/>
    </row>
    <row r="1395" spans="11:33" ht="12.75">
      <c r="K1395" s="42"/>
      <c r="L1395" s="42"/>
      <c r="AC1395" s="30"/>
      <c r="AD1395" s="30"/>
      <c r="AE1395" s="30"/>
      <c r="AF1395" s="30"/>
      <c r="AG1395" s="30"/>
    </row>
    <row r="1396" spans="11:33" ht="12.75">
      <c r="K1396" s="42"/>
      <c r="L1396" s="42"/>
      <c r="AC1396" s="30"/>
      <c r="AD1396" s="30"/>
      <c r="AE1396" s="30"/>
      <c r="AF1396" s="30"/>
      <c r="AG1396" s="30"/>
    </row>
    <row r="1397" spans="11:33" ht="12.75">
      <c r="K1397" s="42"/>
      <c r="L1397" s="42"/>
      <c r="AC1397" s="30"/>
      <c r="AD1397" s="30"/>
      <c r="AE1397" s="30"/>
      <c r="AF1397" s="30"/>
      <c r="AG1397" s="30"/>
    </row>
    <row r="1398" spans="11:33" ht="12.75">
      <c r="K1398" s="42"/>
      <c r="L1398" s="42"/>
      <c r="AC1398" s="30"/>
      <c r="AD1398" s="30"/>
      <c r="AE1398" s="30"/>
      <c r="AF1398" s="30"/>
      <c r="AG1398" s="30"/>
    </row>
    <row r="1399" spans="11:33" ht="12.75">
      <c r="K1399" s="42"/>
      <c r="L1399" s="42"/>
      <c r="AC1399" s="30"/>
      <c r="AD1399" s="30"/>
      <c r="AE1399" s="30"/>
      <c r="AF1399" s="30"/>
      <c r="AG1399" s="30"/>
    </row>
    <row r="1400" spans="11:33" ht="12.75">
      <c r="K1400" s="42"/>
      <c r="L1400" s="42"/>
      <c r="AC1400" s="30"/>
      <c r="AD1400" s="30"/>
      <c r="AE1400" s="30"/>
      <c r="AF1400" s="30"/>
      <c r="AG1400" s="30"/>
    </row>
    <row r="1401" spans="11:33" ht="12.75">
      <c r="K1401" s="42"/>
      <c r="L1401" s="42"/>
      <c r="AC1401" s="30"/>
      <c r="AD1401" s="30"/>
      <c r="AE1401" s="30"/>
      <c r="AF1401" s="30"/>
      <c r="AG1401" s="30"/>
    </row>
    <row r="1402" spans="11:33" ht="12.75">
      <c r="K1402" s="42"/>
      <c r="L1402" s="42"/>
      <c r="AC1402" s="30"/>
      <c r="AD1402" s="30"/>
      <c r="AE1402" s="30"/>
      <c r="AF1402" s="30"/>
      <c r="AG1402" s="30"/>
    </row>
    <row r="1403" spans="11:33" ht="12.75">
      <c r="K1403" s="42"/>
      <c r="L1403" s="42"/>
      <c r="AC1403" s="30"/>
      <c r="AD1403" s="30"/>
      <c r="AE1403" s="30"/>
      <c r="AF1403" s="30"/>
      <c r="AG1403" s="30"/>
    </row>
    <row r="1404" spans="11:33" ht="12.75">
      <c r="K1404" s="42"/>
      <c r="L1404" s="42"/>
      <c r="AC1404" s="30"/>
      <c r="AD1404" s="30"/>
      <c r="AE1404" s="30"/>
      <c r="AF1404" s="30"/>
      <c r="AG1404" s="30"/>
    </row>
    <row r="1405" spans="11:33" ht="12.75">
      <c r="K1405" s="42"/>
      <c r="L1405" s="42"/>
      <c r="AC1405" s="30"/>
      <c r="AD1405" s="30"/>
      <c r="AE1405" s="30"/>
      <c r="AF1405" s="30"/>
      <c r="AG1405" s="30"/>
    </row>
    <row r="1406" spans="11:33" ht="12.75">
      <c r="K1406" s="42"/>
      <c r="L1406" s="42"/>
      <c r="AC1406" s="30"/>
      <c r="AD1406" s="30"/>
      <c r="AE1406" s="30"/>
      <c r="AF1406" s="30"/>
      <c r="AG1406" s="30"/>
    </row>
    <row r="1407" spans="11:33" ht="12.75">
      <c r="K1407" s="42"/>
      <c r="L1407" s="42"/>
      <c r="AC1407" s="30"/>
      <c r="AD1407" s="30"/>
      <c r="AE1407" s="30"/>
      <c r="AF1407" s="30"/>
      <c r="AG1407" s="30"/>
    </row>
    <row r="1408" spans="11:33" ht="12.75">
      <c r="K1408" s="42"/>
      <c r="L1408" s="42"/>
      <c r="AC1408" s="30"/>
      <c r="AD1408" s="30"/>
      <c r="AE1408" s="30"/>
      <c r="AF1408" s="30"/>
      <c r="AG1408" s="30"/>
    </row>
    <row r="1409" spans="11:33" ht="12.75">
      <c r="K1409" s="42"/>
      <c r="L1409" s="42"/>
      <c r="AC1409" s="30"/>
      <c r="AD1409" s="30"/>
      <c r="AE1409" s="30"/>
      <c r="AF1409" s="30"/>
      <c r="AG1409" s="30"/>
    </row>
    <row r="1410" spans="11:33" ht="12.75">
      <c r="K1410" s="42"/>
      <c r="L1410" s="42"/>
      <c r="AC1410" s="30"/>
      <c r="AD1410" s="30"/>
      <c r="AE1410" s="30"/>
      <c r="AF1410" s="30"/>
      <c r="AG1410" s="30"/>
    </row>
    <row r="1411" spans="11:33" ht="12.75">
      <c r="K1411" s="42"/>
      <c r="L1411" s="42"/>
      <c r="AC1411" s="30"/>
      <c r="AD1411" s="30"/>
      <c r="AE1411" s="30"/>
      <c r="AF1411" s="30"/>
      <c r="AG1411" s="30"/>
    </row>
    <row r="1412" spans="11:33" ht="12.75">
      <c r="K1412" s="42"/>
      <c r="L1412" s="42"/>
      <c r="AC1412" s="30"/>
      <c r="AD1412" s="30"/>
      <c r="AE1412" s="30"/>
      <c r="AF1412" s="30"/>
      <c r="AG1412" s="30"/>
    </row>
    <row r="1413" spans="11:33" ht="12.75">
      <c r="K1413" s="42"/>
      <c r="L1413" s="42"/>
      <c r="AC1413" s="30"/>
      <c r="AD1413" s="30"/>
      <c r="AE1413" s="30"/>
      <c r="AF1413" s="30"/>
      <c r="AG1413" s="30"/>
    </row>
    <row r="1414" spans="11:33" ht="12.75">
      <c r="K1414" s="42"/>
      <c r="L1414" s="42"/>
      <c r="AC1414" s="30"/>
      <c r="AD1414" s="30"/>
      <c r="AE1414" s="30"/>
      <c r="AF1414" s="30"/>
      <c r="AG1414" s="30"/>
    </row>
    <row r="1415" spans="11:33" ht="12.75">
      <c r="K1415" s="42"/>
      <c r="L1415" s="42"/>
      <c r="AC1415" s="30"/>
      <c r="AD1415" s="30"/>
      <c r="AE1415" s="30"/>
      <c r="AF1415" s="30"/>
      <c r="AG1415" s="30"/>
    </row>
    <row r="1416" spans="11:33" ht="12.75">
      <c r="K1416" s="42"/>
      <c r="L1416" s="42"/>
      <c r="AC1416" s="30"/>
      <c r="AD1416" s="30"/>
      <c r="AE1416" s="30"/>
      <c r="AF1416" s="30"/>
      <c r="AG1416" s="30"/>
    </row>
    <row r="1417" spans="11:33" ht="12.75">
      <c r="K1417" s="42"/>
      <c r="L1417" s="42"/>
      <c r="AC1417" s="30"/>
      <c r="AD1417" s="30"/>
      <c r="AE1417" s="30"/>
      <c r="AF1417" s="30"/>
      <c r="AG1417" s="30"/>
    </row>
    <row r="1418" spans="11:33" ht="12.75">
      <c r="K1418" s="42"/>
      <c r="L1418" s="42"/>
      <c r="AC1418" s="30"/>
      <c r="AD1418" s="30"/>
      <c r="AE1418" s="30"/>
      <c r="AF1418" s="30"/>
      <c r="AG1418" s="30"/>
    </row>
    <row r="1419" spans="11:33" ht="12.75">
      <c r="K1419" s="42"/>
      <c r="L1419" s="42"/>
      <c r="AC1419" s="30"/>
      <c r="AD1419" s="30"/>
      <c r="AE1419" s="30"/>
      <c r="AF1419" s="30"/>
      <c r="AG1419" s="30"/>
    </row>
    <row r="1420" spans="11:33" ht="12.75">
      <c r="K1420" s="42"/>
      <c r="L1420" s="42"/>
      <c r="AC1420" s="30"/>
      <c r="AD1420" s="30"/>
      <c r="AE1420" s="30"/>
      <c r="AF1420" s="30"/>
      <c r="AG1420" s="30"/>
    </row>
    <row r="1421" spans="11:33" ht="12.75">
      <c r="K1421" s="42"/>
      <c r="L1421" s="42"/>
      <c r="AC1421" s="30"/>
      <c r="AD1421" s="30"/>
      <c r="AE1421" s="30"/>
      <c r="AF1421" s="30"/>
      <c r="AG1421" s="30"/>
    </row>
    <row r="1422" spans="11:33" ht="12.75">
      <c r="K1422" s="42"/>
      <c r="L1422" s="42"/>
      <c r="AC1422" s="30"/>
      <c r="AD1422" s="30"/>
      <c r="AE1422" s="30"/>
      <c r="AF1422" s="30"/>
      <c r="AG1422" s="30"/>
    </row>
    <row r="1423" spans="11:33" ht="12.75">
      <c r="K1423" s="42"/>
      <c r="L1423" s="42"/>
      <c r="AC1423" s="30"/>
      <c r="AD1423" s="30"/>
      <c r="AE1423" s="30"/>
      <c r="AF1423" s="30"/>
      <c r="AG1423" s="30"/>
    </row>
    <row r="1424" spans="11:33" ht="12.75">
      <c r="K1424" s="42"/>
      <c r="L1424" s="42"/>
      <c r="AC1424" s="30"/>
      <c r="AD1424" s="30"/>
      <c r="AE1424" s="30"/>
      <c r="AF1424" s="30"/>
      <c r="AG1424" s="30"/>
    </row>
    <row r="1425" spans="11:33" ht="12.75">
      <c r="K1425" s="42"/>
      <c r="L1425" s="42"/>
      <c r="AC1425" s="30"/>
      <c r="AD1425" s="30"/>
      <c r="AE1425" s="30"/>
      <c r="AF1425" s="30"/>
      <c r="AG1425" s="30"/>
    </row>
    <row r="1426" spans="11:33" ht="12.75">
      <c r="K1426" s="42"/>
      <c r="L1426" s="42"/>
      <c r="AC1426" s="30"/>
      <c r="AD1426" s="30"/>
      <c r="AE1426" s="30"/>
      <c r="AF1426" s="30"/>
      <c r="AG1426" s="30"/>
    </row>
    <row r="1427" spans="11:33" ht="12.75">
      <c r="K1427" s="42"/>
      <c r="L1427" s="42"/>
      <c r="AC1427" s="30"/>
      <c r="AD1427" s="30"/>
      <c r="AE1427" s="30"/>
      <c r="AF1427" s="30"/>
      <c r="AG1427" s="30"/>
    </row>
    <row r="1428" spans="11:33" ht="12.75">
      <c r="K1428" s="42"/>
      <c r="L1428" s="42"/>
      <c r="AC1428" s="30"/>
      <c r="AD1428" s="30"/>
      <c r="AE1428" s="30"/>
      <c r="AF1428" s="30"/>
      <c r="AG1428" s="30"/>
    </row>
    <row r="1429" spans="11:33" ht="12.75">
      <c r="K1429" s="42"/>
      <c r="L1429" s="42"/>
      <c r="AC1429" s="30"/>
      <c r="AD1429" s="30"/>
      <c r="AE1429" s="30"/>
      <c r="AF1429" s="30"/>
      <c r="AG1429" s="30"/>
    </row>
    <row r="1430" spans="11:33" ht="12.75">
      <c r="K1430" s="42"/>
      <c r="L1430" s="42"/>
      <c r="AC1430" s="30"/>
      <c r="AD1430" s="30"/>
      <c r="AE1430" s="30"/>
      <c r="AF1430" s="30"/>
      <c r="AG1430" s="30"/>
    </row>
    <row r="1431" spans="11:33" ht="12.75">
      <c r="K1431" s="42"/>
      <c r="L1431" s="42"/>
      <c r="AC1431" s="30"/>
      <c r="AD1431" s="30"/>
      <c r="AE1431" s="30"/>
      <c r="AF1431" s="30"/>
      <c r="AG1431" s="30"/>
    </row>
    <row r="1432" spans="11:33" ht="12.75">
      <c r="K1432" s="42"/>
      <c r="L1432" s="42"/>
      <c r="AC1432" s="30"/>
      <c r="AD1432" s="30"/>
      <c r="AE1432" s="30"/>
      <c r="AF1432" s="30"/>
      <c r="AG1432" s="30"/>
    </row>
    <row r="1433" spans="11:33" ht="12.75">
      <c r="K1433" s="42"/>
      <c r="L1433" s="42"/>
      <c r="AC1433" s="30"/>
      <c r="AD1433" s="30"/>
      <c r="AE1433" s="30"/>
      <c r="AF1433" s="30"/>
      <c r="AG1433" s="30"/>
    </row>
    <row r="1434" spans="11:33" ht="12.75">
      <c r="K1434" s="42"/>
      <c r="L1434" s="42"/>
      <c r="AC1434" s="30"/>
      <c r="AD1434" s="30"/>
      <c r="AE1434" s="30"/>
      <c r="AF1434" s="30"/>
      <c r="AG1434" s="30"/>
    </row>
    <row r="1435" spans="11:33" ht="12.75">
      <c r="K1435" s="42"/>
      <c r="L1435" s="42"/>
      <c r="AC1435" s="30"/>
      <c r="AD1435" s="30"/>
      <c r="AE1435" s="30"/>
      <c r="AF1435" s="30"/>
      <c r="AG1435" s="30"/>
    </row>
    <row r="1436" spans="11:33" ht="12.75">
      <c r="K1436" s="42"/>
      <c r="L1436" s="42"/>
      <c r="AC1436" s="30"/>
      <c r="AD1436" s="30"/>
      <c r="AE1436" s="30"/>
      <c r="AF1436" s="30"/>
      <c r="AG1436" s="30"/>
    </row>
    <row r="1437" spans="11:33" ht="12.75">
      <c r="K1437" s="42"/>
      <c r="L1437" s="42"/>
      <c r="AC1437" s="30"/>
      <c r="AD1437" s="30"/>
      <c r="AE1437" s="30"/>
      <c r="AF1437" s="30"/>
      <c r="AG1437" s="30"/>
    </row>
    <row r="1438" spans="11:33" ht="12.75">
      <c r="K1438" s="42"/>
      <c r="L1438" s="42"/>
      <c r="AC1438" s="30"/>
      <c r="AD1438" s="30"/>
      <c r="AE1438" s="30"/>
      <c r="AF1438" s="30"/>
      <c r="AG1438" s="30"/>
    </row>
    <row r="1439" spans="11:33" ht="12.75">
      <c r="K1439" s="42"/>
      <c r="L1439" s="42"/>
      <c r="AC1439" s="30"/>
      <c r="AD1439" s="30"/>
      <c r="AE1439" s="30"/>
      <c r="AF1439" s="30"/>
      <c r="AG1439" s="30"/>
    </row>
    <row r="1440" spans="11:33" ht="12.75">
      <c r="K1440" s="42"/>
      <c r="L1440" s="42"/>
      <c r="AC1440" s="30"/>
      <c r="AD1440" s="30"/>
      <c r="AE1440" s="30"/>
      <c r="AF1440" s="30"/>
      <c r="AG1440" s="30"/>
    </row>
    <row r="1441" spans="11:33" ht="12.75">
      <c r="K1441" s="42"/>
      <c r="L1441" s="42"/>
      <c r="AC1441" s="30"/>
      <c r="AD1441" s="30"/>
      <c r="AE1441" s="30"/>
      <c r="AF1441" s="30"/>
      <c r="AG1441" s="30"/>
    </row>
    <row r="1442" spans="11:33" ht="12.75">
      <c r="K1442" s="42"/>
      <c r="L1442" s="42"/>
      <c r="AC1442" s="30"/>
      <c r="AD1442" s="30"/>
      <c r="AE1442" s="30"/>
      <c r="AF1442" s="30"/>
      <c r="AG1442" s="30"/>
    </row>
    <row r="1443" spans="11:33" ht="12.75">
      <c r="K1443" s="42"/>
      <c r="L1443" s="42"/>
      <c r="AC1443" s="30"/>
      <c r="AD1443" s="30"/>
      <c r="AE1443" s="30"/>
      <c r="AF1443" s="30"/>
      <c r="AG1443" s="30"/>
    </row>
    <row r="1444" spans="11:33" ht="12.75">
      <c r="K1444" s="42"/>
      <c r="L1444" s="42"/>
      <c r="AC1444" s="30"/>
      <c r="AD1444" s="30"/>
      <c r="AE1444" s="30"/>
      <c r="AF1444" s="30"/>
      <c r="AG1444" s="30"/>
    </row>
    <row r="1445" spans="11:33" ht="12.75">
      <c r="K1445" s="42"/>
      <c r="L1445" s="42"/>
      <c r="AC1445" s="30"/>
      <c r="AD1445" s="30"/>
      <c r="AE1445" s="30"/>
      <c r="AF1445" s="30"/>
      <c r="AG1445" s="30"/>
    </row>
    <row r="1446" spans="11:33" ht="12.75">
      <c r="K1446" s="42"/>
      <c r="L1446" s="42"/>
      <c r="AC1446" s="30"/>
      <c r="AD1446" s="30"/>
      <c r="AE1446" s="30"/>
      <c r="AF1446" s="30"/>
      <c r="AG1446" s="30"/>
    </row>
    <row r="1447" spans="11:33" ht="12.75">
      <c r="K1447" s="42"/>
      <c r="L1447" s="42"/>
      <c r="AC1447" s="30"/>
      <c r="AD1447" s="30"/>
      <c r="AE1447" s="30"/>
      <c r="AF1447" s="30"/>
      <c r="AG1447" s="30"/>
    </row>
    <row r="1448" spans="11:33" ht="12.75">
      <c r="K1448" s="42"/>
      <c r="L1448" s="42"/>
      <c r="AC1448" s="30"/>
      <c r="AD1448" s="30"/>
      <c r="AE1448" s="30"/>
      <c r="AF1448" s="30"/>
      <c r="AG1448" s="30"/>
    </row>
    <row r="1449" spans="11:33" ht="12.75">
      <c r="K1449" s="42"/>
      <c r="L1449" s="42"/>
      <c r="AC1449" s="30"/>
      <c r="AD1449" s="30"/>
      <c r="AE1449" s="30"/>
      <c r="AF1449" s="30"/>
      <c r="AG1449" s="30"/>
    </row>
    <row r="1450" spans="11:33" ht="12.75">
      <c r="K1450" s="42"/>
      <c r="L1450" s="42"/>
      <c r="AC1450" s="30"/>
      <c r="AD1450" s="30"/>
      <c r="AE1450" s="30"/>
      <c r="AF1450" s="30"/>
      <c r="AG1450" s="30"/>
    </row>
    <row r="1451" spans="11:33" ht="12.75">
      <c r="K1451" s="42"/>
      <c r="L1451" s="42"/>
      <c r="AC1451" s="30"/>
      <c r="AD1451" s="30"/>
      <c r="AE1451" s="30"/>
      <c r="AF1451" s="30"/>
      <c r="AG1451" s="30"/>
    </row>
    <row r="1452" spans="11:33" ht="12.75">
      <c r="K1452" s="42"/>
      <c r="L1452" s="42"/>
      <c r="AC1452" s="30"/>
      <c r="AD1452" s="30"/>
      <c r="AE1452" s="30"/>
      <c r="AF1452" s="30"/>
      <c r="AG1452" s="30"/>
    </row>
    <row r="1453" spans="11:33" ht="12.75">
      <c r="K1453" s="42"/>
      <c r="L1453" s="42"/>
      <c r="AC1453" s="30"/>
      <c r="AD1453" s="30"/>
      <c r="AE1453" s="30"/>
      <c r="AF1453" s="30"/>
      <c r="AG1453" s="30"/>
    </row>
    <row r="1454" spans="11:33" ht="12.75">
      <c r="K1454" s="42"/>
      <c r="L1454" s="42"/>
      <c r="AC1454" s="30"/>
      <c r="AD1454" s="30"/>
      <c r="AE1454" s="30"/>
      <c r="AF1454" s="30"/>
      <c r="AG1454" s="30"/>
    </row>
    <row r="1455" spans="11:33" ht="12.75">
      <c r="K1455" s="42"/>
      <c r="L1455" s="42"/>
      <c r="AC1455" s="30"/>
      <c r="AD1455" s="30"/>
      <c r="AE1455" s="30"/>
      <c r="AF1455" s="30"/>
      <c r="AG1455" s="30"/>
    </row>
    <row r="1456" spans="11:33" ht="12.75">
      <c r="K1456" s="42"/>
      <c r="L1456" s="42"/>
      <c r="AC1456" s="30"/>
      <c r="AD1456" s="30"/>
      <c r="AE1456" s="30"/>
      <c r="AF1456" s="30"/>
      <c r="AG1456" s="30"/>
    </row>
    <row r="1457" spans="11:33" ht="12.75">
      <c r="K1457" s="42"/>
      <c r="L1457" s="42"/>
      <c r="AC1457" s="30"/>
      <c r="AD1457" s="30"/>
      <c r="AE1457" s="30"/>
      <c r="AF1457" s="30"/>
      <c r="AG1457" s="30"/>
    </row>
    <row r="1458" spans="11:33" ht="12.75">
      <c r="K1458" s="42"/>
      <c r="L1458" s="42"/>
      <c r="AC1458" s="30"/>
      <c r="AD1458" s="30"/>
      <c r="AE1458" s="30"/>
      <c r="AF1458" s="30"/>
      <c r="AG1458" s="30"/>
    </row>
    <row r="1459" spans="11:33" ht="12.75">
      <c r="K1459" s="42"/>
      <c r="L1459" s="42"/>
      <c r="AC1459" s="30"/>
      <c r="AD1459" s="30"/>
      <c r="AE1459" s="30"/>
      <c r="AF1459" s="30"/>
      <c r="AG1459" s="30"/>
    </row>
    <row r="1460" spans="11:33" ht="12.75">
      <c r="K1460" s="42"/>
      <c r="L1460" s="42"/>
      <c r="AC1460" s="30"/>
      <c r="AD1460" s="30"/>
      <c r="AE1460" s="30"/>
      <c r="AF1460" s="30"/>
      <c r="AG1460" s="30"/>
    </row>
    <row r="1461" spans="11:33" ht="12.75">
      <c r="K1461" s="42"/>
      <c r="L1461" s="42"/>
      <c r="AC1461" s="30"/>
      <c r="AD1461" s="30"/>
      <c r="AE1461" s="30"/>
      <c r="AF1461" s="30"/>
      <c r="AG1461" s="30"/>
    </row>
    <row r="1462" spans="11:33" ht="12.75">
      <c r="K1462" s="42"/>
      <c r="L1462" s="42"/>
      <c r="AC1462" s="30"/>
      <c r="AD1462" s="30"/>
      <c r="AE1462" s="30"/>
      <c r="AF1462" s="30"/>
      <c r="AG1462" s="30"/>
    </row>
    <row r="1463" spans="11:33" ht="12.75">
      <c r="K1463" s="42"/>
      <c r="L1463" s="42"/>
      <c r="AC1463" s="30"/>
      <c r="AD1463" s="30"/>
      <c r="AE1463" s="30"/>
      <c r="AF1463" s="30"/>
      <c r="AG1463" s="30"/>
    </row>
    <row r="1464" spans="11:33" ht="12.75">
      <c r="K1464" s="42"/>
      <c r="L1464" s="42"/>
      <c r="AC1464" s="30"/>
      <c r="AD1464" s="30"/>
      <c r="AE1464" s="30"/>
      <c r="AF1464" s="30"/>
      <c r="AG1464" s="30"/>
    </row>
    <row r="1465" spans="11:33" ht="12.75">
      <c r="K1465" s="42"/>
      <c r="L1465" s="42"/>
      <c r="AC1465" s="30"/>
      <c r="AD1465" s="30"/>
      <c r="AE1465" s="30"/>
      <c r="AF1465" s="30"/>
      <c r="AG1465" s="30"/>
    </row>
    <row r="1466" spans="11:33" ht="12.75">
      <c r="K1466" s="42"/>
      <c r="L1466" s="42"/>
      <c r="AC1466" s="30"/>
      <c r="AD1466" s="30"/>
      <c r="AE1466" s="30"/>
      <c r="AF1466" s="30"/>
      <c r="AG1466" s="30"/>
    </row>
    <row r="1467" spans="11:33" ht="12.75">
      <c r="K1467" s="42"/>
      <c r="L1467" s="42"/>
      <c r="AC1467" s="30"/>
      <c r="AD1467" s="30"/>
      <c r="AE1467" s="30"/>
      <c r="AF1467" s="30"/>
      <c r="AG1467" s="30"/>
    </row>
    <row r="1468" spans="11:33" ht="12.75">
      <c r="K1468" s="42"/>
      <c r="L1468" s="42"/>
      <c r="AC1468" s="30"/>
      <c r="AD1468" s="30"/>
      <c r="AE1468" s="30"/>
      <c r="AF1468" s="30"/>
      <c r="AG1468" s="30"/>
    </row>
    <row r="1469" spans="11:33" ht="12.75">
      <c r="K1469" s="42"/>
      <c r="L1469" s="42"/>
      <c r="AC1469" s="30"/>
      <c r="AD1469" s="30"/>
      <c r="AE1469" s="30"/>
      <c r="AF1469" s="30"/>
      <c r="AG1469" s="30"/>
    </row>
    <row r="1470" spans="11:33" ht="12.75">
      <c r="K1470" s="42"/>
      <c r="L1470" s="42"/>
      <c r="AC1470" s="30"/>
      <c r="AD1470" s="30"/>
      <c r="AE1470" s="30"/>
      <c r="AF1470" s="30"/>
      <c r="AG1470" s="30"/>
    </row>
    <row r="1471" spans="11:33" ht="12.75">
      <c r="K1471" s="42"/>
      <c r="L1471" s="42"/>
      <c r="AC1471" s="30"/>
      <c r="AD1471" s="30"/>
      <c r="AE1471" s="30"/>
      <c r="AF1471" s="30"/>
      <c r="AG1471" s="30"/>
    </row>
    <row r="1472" spans="11:33" ht="12.75">
      <c r="K1472" s="42"/>
      <c r="L1472" s="42"/>
      <c r="AC1472" s="30"/>
      <c r="AD1472" s="30"/>
      <c r="AE1472" s="30"/>
      <c r="AF1472" s="30"/>
      <c r="AG1472" s="30"/>
    </row>
    <row r="1473" spans="11:33" ht="12.75">
      <c r="K1473" s="42"/>
      <c r="L1473" s="42"/>
      <c r="AC1473" s="30"/>
      <c r="AD1473" s="30"/>
      <c r="AE1473" s="30"/>
      <c r="AF1473" s="30"/>
      <c r="AG1473" s="30"/>
    </row>
    <row r="1474" spans="11:33" ht="12.75">
      <c r="K1474" s="42"/>
      <c r="L1474" s="42"/>
      <c r="AC1474" s="30"/>
      <c r="AD1474" s="30"/>
      <c r="AE1474" s="30"/>
      <c r="AF1474" s="30"/>
      <c r="AG1474" s="30"/>
    </row>
    <row r="1475" spans="11:33" ht="12.75">
      <c r="K1475" s="42"/>
      <c r="L1475" s="42"/>
      <c r="AC1475" s="30"/>
      <c r="AD1475" s="30"/>
      <c r="AE1475" s="30"/>
      <c r="AF1475" s="30"/>
      <c r="AG1475" s="30"/>
    </row>
    <row r="1476" spans="11:33" ht="12.75">
      <c r="K1476" s="42"/>
      <c r="L1476" s="42"/>
      <c r="AC1476" s="30"/>
      <c r="AD1476" s="30"/>
      <c r="AE1476" s="30"/>
      <c r="AF1476" s="30"/>
      <c r="AG1476" s="30"/>
    </row>
    <row r="1477" spans="11:33" ht="12.75">
      <c r="K1477" s="42"/>
      <c r="L1477" s="42"/>
      <c r="AC1477" s="30"/>
      <c r="AD1477" s="30"/>
      <c r="AE1477" s="30"/>
      <c r="AF1477" s="30"/>
      <c r="AG1477" s="30"/>
    </row>
    <row r="1478" spans="11:33" ht="12.75">
      <c r="K1478" s="42"/>
      <c r="L1478" s="42"/>
      <c r="AC1478" s="30"/>
      <c r="AD1478" s="30"/>
      <c r="AE1478" s="30"/>
      <c r="AF1478" s="30"/>
      <c r="AG1478" s="30"/>
    </row>
    <row r="1479" spans="11:33" ht="12.75">
      <c r="K1479" s="42"/>
      <c r="L1479" s="42"/>
      <c r="AC1479" s="30"/>
      <c r="AD1479" s="30"/>
      <c r="AE1479" s="30"/>
      <c r="AF1479" s="30"/>
      <c r="AG1479" s="30"/>
    </row>
    <row r="1480" spans="11:33" ht="12.75">
      <c r="K1480" s="42"/>
      <c r="L1480" s="42"/>
      <c r="AC1480" s="30"/>
      <c r="AD1480" s="30"/>
      <c r="AE1480" s="30"/>
      <c r="AF1480" s="30"/>
      <c r="AG1480" s="30"/>
    </row>
    <row r="1481" spans="11:33" ht="12.75">
      <c r="K1481" s="42"/>
      <c r="L1481" s="42"/>
      <c r="AC1481" s="30"/>
      <c r="AD1481" s="30"/>
      <c r="AE1481" s="30"/>
      <c r="AF1481" s="30"/>
      <c r="AG1481" s="30"/>
    </row>
    <row r="1482" spans="11:33" ht="12.75">
      <c r="K1482" s="42"/>
      <c r="L1482" s="42"/>
      <c r="AC1482" s="30"/>
      <c r="AD1482" s="30"/>
      <c r="AE1482" s="30"/>
      <c r="AF1482" s="30"/>
      <c r="AG1482" s="30"/>
    </row>
    <row r="1483" spans="11:33" ht="12.75">
      <c r="K1483" s="42"/>
      <c r="L1483" s="42"/>
      <c r="AC1483" s="30"/>
      <c r="AD1483" s="30"/>
      <c r="AE1483" s="30"/>
      <c r="AF1483" s="30"/>
      <c r="AG1483" s="30"/>
    </row>
    <row r="1484" spans="11:33" ht="12.75">
      <c r="K1484" s="42"/>
      <c r="L1484" s="42"/>
      <c r="AC1484" s="30"/>
      <c r="AD1484" s="30"/>
      <c r="AE1484" s="30"/>
      <c r="AF1484" s="30"/>
      <c r="AG1484" s="30"/>
    </row>
    <row r="1485" spans="11:33" ht="12.75">
      <c r="K1485" s="42"/>
      <c r="L1485" s="42"/>
      <c r="AC1485" s="30"/>
      <c r="AD1485" s="30"/>
      <c r="AE1485" s="30"/>
      <c r="AF1485" s="30"/>
      <c r="AG1485" s="30"/>
    </row>
    <row r="1486" spans="11:33" ht="12.75">
      <c r="K1486" s="42"/>
      <c r="L1486" s="42"/>
      <c r="AC1486" s="30"/>
      <c r="AD1486" s="30"/>
      <c r="AE1486" s="30"/>
      <c r="AF1486" s="30"/>
      <c r="AG1486" s="30"/>
    </row>
    <row r="1487" spans="11:33" ht="12.75">
      <c r="K1487" s="42"/>
      <c r="L1487" s="42"/>
      <c r="AC1487" s="30"/>
      <c r="AD1487" s="30"/>
      <c r="AE1487" s="30"/>
      <c r="AF1487" s="30"/>
      <c r="AG1487" s="30"/>
    </row>
    <row r="1488" spans="11:33" ht="12.75">
      <c r="K1488" s="42"/>
      <c r="L1488" s="42"/>
      <c r="AC1488" s="30"/>
      <c r="AD1488" s="30"/>
      <c r="AE1488" s="30"/>
      <c r="AF1488" s="30"/>
      <c r="AG1488" s="30"/>
    </row>
    <row r="1489" spans="11:33" ht="12.75">
      <c r="K1489" s="42"/>
      <c r="L1489" s="42"/>
      <c r="AC1489" s="30"/>
      <c r="AD1489" s="30"/>
      <c r="AE1489" s="30"/>
      <c r="AF1489" s="30"/>
      <c r="AG1489" s="30"/>
    </row>
    <row r="1490" spans="11:33" ht="12.75">
      <c r="K1490" s="42"/>
      <c r="L1490" s="42"/>
      <c r="AC1490" s="30"/>
      <c r="AD1490" s="30"/>
      <c r="AE1490" s="30"/>
      <c r="AF1490" s="30"/>
      <c r="AG1490" s="30"/>
    </row>
    <row r="1491" spans="11:33" ht="12.75">
      <c r="K1491" s="42"/>
      <c r="L1491" s="42"/>
      <c r="AC1491" s="30"/>
      <c r="AD1491" s="30"/>
      <c r="AE1491" s="30"/>
      <c r="AF1491" s="30"/>
      <c r="AG1491" s="30"/>
    </row>
    <row r="1492" spans="11:33" ht="12.75">
      <c r="K1492" s="42"/>
      <c r="L1492" s="42"/>
      <c r="AC1492" s="30"/>
      <c r="AD1492" s="30"/>
      <c r="AE1492" s="30"/>
      <c r="AF1492" s="30"/>
      <c r="AG1492" s="30"/>
    </row>
    <row r="1493" spans="11:33" ht="12.75">
      <c r="K1493" s="42"/>
      <c r="L1493" s="42"/>
      <c r="AC1493" s="30"/>
      <c r="AD1493" s="30"/>
      <c r="AE1493" s="30"/>
      <c r="AF1493" s="30"/>
      <c r="AG1493" s="30"/>
    </row>
    <row r="1494" spans="11:33" ht="12.75">
      <c r="K1494" s="42"/>
      <c r="L1494" s="42"/>
      <c r="AC1494" s="30"/>
      <c r="AD1494" s="30"/>
      <c r="AE1494" s="30"/>
      <c r="AF1494" s="30"/>
      <c r="AG1494" s="30"/>
    </row>
    <row r="1495" spans="11:33" ht="12.75">
      <c r="K1495" s="42"/>
      <c r="L1495" s="42"/>
      <c r="AC1495" s="30"/>
      <c r="AD1495" s="30"/>
      <c r="AE1495" s="30"/>
      <c r="AF1495" s="30"/>
      <c r="AG1495" s="30"/>
    </row>
    <row r="1496" spans="11:33" ht="12.75">
      <c r="K1496" s="42"/>
      <c r="L1496" s="42"/>
      <c r="AC1496" s="30"/>
      <c r="AD1496" s="30"/>
      <c r="AE1496" s="30"/>
      <c r="AF1496" s="30"/>
      <c r="AG1496" s="30"/>
    </row>
    <row r="1497" spans="11:33" ht="12.75">
      <c r="K1497" s="42"/>
      <c r="L1497" s="42"/>
      <c r="AC1497" s="30"/>
      <c r="AD1497" s="30"/>
      <c r="AE1497" s="30"/>
      <c r="AF1497" s="30"/>
      <c r="AG1497" s="30"/>
    </row>
    <row r="1498" spans="11:33" ht="12.75">
      <c r="K1498" s="42"/>
      <c r="L1498" s="42"/>
      <c r="AC1498" s="30"/>
      <c r="AD1498" s="30"/>
      <c r="AE1498" s="30"/>
      <c r="AF1498" s="30"/>
      <c r="AG1498" s="30"/>
    </row>
    <row r="1499" spans="11:33" ht="12.75">
      <c r="K1499" s="42"/>
      <c r="L1499" s="42"/>
      <c r="AC1499" s="30"/>
      <c r="AD1499" s="30"/>
      <c r="AE1499" s="30"/>
      <c r="AF1499" s="30"/>
      <c r="AG1499" s="30"/>
    </row>
    <row r="1500" spans="11:33" ht="12.75">
      <c r="K1500" s="42"/>
      <c r="L1500" s="42"/>
      <c r="AC1500" s="30"/>
      <c r="AD1500" s="30"/>
      <c r="AE1500" s="30"/>
      <c r="AF1500" s="30"/>
      <c r="AG1500" s="30"/>
    </row>
    <row r="1501" spans="11:33" ht="12.75">
      <c r="K1501" s="42"/>
      <c r="L1501" s="42"/>
      <c r="AC1501" s="30"/>
      <c r="AD1501" s="30"/>
      <c r="AE1501" s="30"/>
      <c r="AF1501" s="30"/>
      <c r="AG1501" s="30"/>
    </row>
    <row r="1502" spans="11:33" ht="12.75">
      <c r="K1502" s="42"/>
      <c r="L1502" s="42"/>
      <c r="AC1502" s="30"/>
      <c r="AD1502" s="30"/>
      <c r="AE1502" s="30"/>
      <c r="AF1502" s="30"/>
      <c r="AG1502" s="30"/>
    </row>
    <row r="1503" spans="11:33" ht="12.75">
      <c r="K1503" s="42"/>
      <c r="L1503" s="42"/>
      <c r="AC1503" s="30"/>
      <c r="AD1503" s="30"/>
      <c r="AE1503" s="30"/>
      <c r="AF1503" s="30"/>
      <c r="AG1503" s="30"/>
    </row>
    <row r="1504" spans="11:33" ht="12.75">
      <c r="K1504" s="42"/>
      <c r="L1504" s="42"/>
      <c r="AC1504" s="30"/>
      <c r="AD1504" s="30"/>
      <c r="AE1504" s="30"/>
      <c r="AF1504" s="30"/>
      <c r="AG1504" s="30"/>
    </row>
    <row r="1505" spans="11:33" ht="12.75">
      <c r="K1505" s="42"/>
      <c r="L1505" s="42"/>
      <c r="AC1505" s="30"/>
      <c r="AD1505" s="30"/>
      <c r="AE1505" s="30"/>
      <c r="AF1505" s="30"/>
      <c r="AG1505" s="30"/>
    </row>
    <row r="1506" spans="11:33" ht="12.75">
      <c r="K1506" s="42"/>
      <c r="L1506" s="42"/>
      <c r="AC1506" s="30"/>
      <c r="AD1506" s="30"/>
      <c r="AE1506" s="30"/>
      <c r="AF1506" s="30"/>
      <c r="AG1506" s="30"/>
    </row>
    <row r="1507" spans="11:33" ht="12.75">
      <c r="K1507" s="42"/>
      <c r="L1507" s="42"/>
      <c r="AC1507" s="30"/>
      <c r="AD1507" s="30"/>
      <c r="AE1507" s="30"/>
      <c r="AF1507" s="30"/>
      <c r="AG1507" s="30"/>
    </row>
    <row r="1508" spans="11:33" ht="12.75">
      <c r="K1508" s="42"/>
      <c r="L1508" s="42"/>
      <c r="AC1508" s="30"/>
      <c r="AD1508" s="30"/>
      <c r="AE1508" s="30"/>
      <c r="AF1508" s="30"/>
      <c r="AG1508" s="30"/>
    </row>
    <row r="1509" spans="11:33" ht="12.75">
      <c r="K1509" s="42"/>
      <c r="L1509" s="42"/>
      <c r="AC1509" s="30"/>
      <c r="AD1509" s="30"/>
      <c r="AE1509" s="30"/>
      <c r="AF1509" s="30"/>
      <c r="AG1509" s="30"/>
    </row>
    <row r="1510" spans="11:33" ht="12.75">
      <c r="K1510" s="42"/>
      <c r="L1510" s="42"/>
      <c r="AC1510" s="30"/>
      <c r="AD1510" s="30"/>
      <c r="AE1510" s="30"/>
      <c r="AF1510" s="30"/>
      <c r="AG1510" s="30"/>
    </row>
    <row r="1511" spans="11:33" ht="12.75">
      <c r="K1511" s="42"/>
      <c r="L1511" s="42"/>
      <c r="AC1511" s="30"/>
      <c r="AD1511" s="30"/>
      <c r="AE1511" s="30"/>
      <c r="AF1511" s="30"/>
      <c r="AG1511" s="30"/>
    </row>
    <row r="1512" spans="11:33" ht="12.75">
      <c r="K1512" s="42"/>
      <c r="L1512" s="42"/>
      <c r="AC1512" s="30"/>
      <c r="AD1512" s="30"/>
      <c r="AE1512" s="30"/>
      <c r="AF1512" s="30"/>
      <c r="AG1512" s="30"/>
    </row>
    <row r="1513" spans="11:33" ht="12.75">
      <c r="K1513" s="42"/>
      <c r="L1513" s="42"/>
      <c r="AC1513" s="30"/>
      <c r="AD1513" s="30"/>
      <c r="AE1513" s="30"/>
      <c r="AF1513" s="30"/>
      <c r="AG1513" s="30"/>
    </row>
    <row r="1514" spans="11:33" ht="12.75">
      <c r="K1514" s="42"/>
      <c r="L1514" s="42"/>
      <c r="AC1514" s="30"/>
      <c r="AD1514" s="30"/>
      <c r="AE1514" s="30"/>
      <c r="AF1514" s="30"/>
      <c r="AG1514" s="30"/>
    </row>
    <row r="1515" spans="11:33" ht="12.75">
      <c r="K1515" s="42"/>
      <c r="L1515" s="42"/>
      <c r="AC1515" s="30"/>
      <c r="AD1515" s="30"/>
      <c r="AE1515" s="30"/>
      <c r="AF1515" s="30"/>
      <c r="AG1515" s="30"/>
    </row>
    <row r="1516" spans="11:33" ht="12.75">
      <c r="K1516" s="42"/>
      <c r="L1516" s="42"/>
      <c r="AC1516" s="30"/>
      <c r="AD1516" s="30"/>
      <c r="AE1516" s="30"/>
      <c r="AF1516" s="30"/>
      <c r="AG1516" s="30"/>
    </row>
    <row r="1517" spans="11:33" ht="12.75">
      <c r="K1517" s="42"/>
      <c r="L1517" s="42"/>
      <c r="AC1517" s="30"/>
      <c r="AD1517" s="30"/>
      <c r="AE1517" s="30"/>
      <c r="AF1517" s="30"/>
      <c r="AG1517" s="30"/>
    </row>
    <row r="1518" spans="11:33" ht="12.75">
      <c r="K1518" s="42"/>
      <c r="L1518" s="42"/>
      <c r="AC1518" s="30"/>
      <c r="AD1518" s="30"/>
      <c r="AE1518" s="30"/>
      <c r="AF1518" s="30"/>
      <c r="AG1518" s="30"/>
    </row>
    <row r="1519" spans="11:33" ht="12.75">
      <c r="K1519" s="42"/>
      <c r="L1519" s="42"/>
      <c r="AC1519" s="30"/>
      <c r="AD1519" s="30"/>
      <c r="AE1519" s="30"/>
      <c r="AF1519" s="30"/>
      <c r="AG1519" s="30"/>
    </row>
    <row r="1520" spans="11:33" ht="12.75">
      <c r="K1520" s="42"/>
      <c r="L1520" s="42"/>
      <c r="AC1520" s="30"/>
      <c r="AD1520" s="30"/>
      <c r="AE1520" s="30"/>
      <c r="AF1520" s="30"/>
      <c r="AG1520" s="30"/>
    </row>
    <row r="1521" spans="11:33" ht="12.75">
      <c r="K1521" s="42"/>
      <c r="L1521" s="42"/>
      <c r="AC1521" s="30"/>
      <c r="AD1521" s="30"/>
      <c r="AE1521" s="30"/>
      <c r="AF1521" s="30"/>
      <c r="AG1521" s="30"/>
    </row>
    <row r="1522" spans="11:33" ht="12.75">
      <c r="K1522" s="42"/>
      <c r="L1522" s="42"/>
      <c r="AC1522" s="30"/>
      <c r="AD1522" s="30"/>
      <c r="AE1522" s="30"/>
      <c r="AF1522" s="30"/>
      <c r="AG1522" s="30"/>
    </row>
    <row r="1523" spans="11:33" ht="12.75">
      <c r="K1523" s="42"/>
      <c r="L1523" s="42"/>
      <c r="AC1523" s="30"/>
      <c r="AD1523" s="30"/>
      <c r="AE1523" s="30"/>
      <c r="AF1523" s="30"/>
      <c r="AG1523" s="30"/>
    </row>
    <row r="1524" spans="11:33" ht="12.75">
      <c r="K1524" s="42"/>
      <c r="L1524" s="42"/>
      <c r="AC1524" s="30"/>
      <c r="AD1524" s="30"/>
      <c r="AE1524" s="30"/>
      <c r="AF1524" s="30"/>
      <c r="AG1524" s="30"/>
    </row>
    <row r="1525" spans="11:33" ht="12.75">
      <c r="K1525" s="42"/>
      <c r="L1525" s="42"/>
      <c r="AC1525" s="30"/>
      <c r="AD1525" s="30"/>
      <c r="AE1525" s="30"/>
      <c r="AF1525" s="30"/>
      <c r="AG1525" s="30"/>
    </row>
    <row r="1526" spans="11:33" ht="12.75">
      <c r="K1526" s="42"/>
      <c r="L1526" s="42"/>
      <c r="AC1526" s="30"/>
      <c r="AD1526" s="30"/>
      <c r="AE1526" s="30"/>
      <c r="AF1526" s="30"/>
      <c r="AG1526" s="30"/>
    </row>
    <row r="1527" spans="11:33" ht="12.75">
      <c r="K1527" s="42"/>
      <c r="L1527" s="42"/>
      <c r="AC1527" s="30"/>
      <c r="AD1527" s="30"/>
      <c r="AE1527" s="30"/>
      <c r="AF1527" s="30"/>
      <c r="AG1527" s="30"/>
    </row>
    <row r="1528" spans="11:33" ht="12.75">
      <c r="K1528" s="42"/>
      <c r="L1528" s="42"/>
      <c r="AC1528" s="30"/>
      <c r="AD1528" s="30"/>
      <c r="AE1528" s="30"/>
      <c r="AF1528" s="30"/>
      <c r="AG1528" s="30"/>
    </row>
    <row r="1529" spans="11:33" ht="12.75">
      <c r="K1529" s="42"/>
      <c r="L1529" s="42"/>
      <c r="AC1529" s="30"/>
      <c r="AD1529" s="30"/>
      <c r="AE1529" s="30"/>
      <c r="AF1529" s="30"/>
      <c r="AG1529" s="30"/>
    </row>
    <row r="1530" spans="11:33" ht="12.75">
      <c r="K1530" s="42"/>
      <c r="L1530" s="42"/>
      <c r="AC1530" s="30"/>
      <c r="AD1530" s="30"/>
      <c r="AE1530" s="30"/>
      <c r="AF1530" s="30"/>
      <c r="AG1530" s="30"/>
    </row>
    <row r="1531" spans="11:33" ht="12.75">
      <c r="K1531" s="42"/>
      <c r="L1531" s="42"/>
      <c r="AC1531" s="30"/>
      <c r="AD1531" s="30"/>
      <c r="AE1531" s="30"/>
      <c r="AF1531" s="30"/>
      <c r="AG1531" s="30"/>
    </row>
    <row r="1532" spans="11:33" ht="12.75">
      <c r="K1532" s="42"/>
      <c r="L1532" s="42"/>
      <c r="AC1532" s="30"/>
      <c r="AD1532" s="30"/>
      <c r="AE1532" s="30"/>
      <c r="AF1532" s="30"/>
      <c r="AG1532" s="30"/>
    </row>
    <row r="1533" spans="11:33" ht="12.75">
      <c r="K1533" s="42"/>
      <c r="L1533" s="42"/>
      <c r="AC1533" s="30"/>
      <c r="AD1533" s="30"/>
      <c r="AE1533" s="30"/>
      <c r="AF1533" s="30"/>
      <c r="AG1533" s="30"/>
    </row>
    <row r="1534" spans="11:33" ht="12.75">
      <c r="K1534" s="42"/>
      <c r="L1534" s="42"/>
      <c r="AC1534" s="30"/>
      <c r="AD1534" s="30"/>
      <c r="AE1534" s="30"/>
      <c r="AF1534" s="30"/>
      <c r="AG1534" s="30"/>
    </row>
    <row r="1535" spans="11:33" ht="12.75">
      <c r="K1535" s="42"/>
      <c r="L1535" s="42"/>
      <c r="AC1535" s="30"/>
      <c r="AD1535" s="30"/>
      <c r="AE1535" s="30"/>
      <c r="AF1535" s="30"/>
      <c r="AG1535" s="30"/>
    </row>
    <row r="1536" spans="11:33" ht="12.75">
      <c r="K1536" s="42"/>
      <c r="L1536" s="42"/>
      <c r="AC1536" s="30"/>
      <c r="AD1536" s="30"/>
      <c r="AE1536" s="30"/>
      <c r="AF1536" s="30"/>
      <c r="AG1536" s="30"/>
    </row>
    <row r="1537" spans="11:33" ht="12.75">
      <c r="K1537" s="42"/>
      <c r="L1537" s="42"/>
      <c r="AC1537" s="30"/>
      <c r="AD1537" s="30"/>
      <c r="AE1537" s="30"/>
      <c r="AF1537" s="30"/>
      <c r="AG1537" s="30"/>
    </row>
    <row r="1538" spans="11:33" ht="12.75">
      <c r="K1538" s="42"/>
      <c r="L1538" s="42"/>
      <c r="AC1538" s="30"/>
      <c r="AD1538" s="30"/>
      <c r="AE1538" s="30"/>
      <c r="AF1538" s="30"/>
      <c r="AG1538" s="30"/>
    </row>
    <row r="1539" spans="11:33" ht="12.75">
      <c r="K1539" s="42"/>
      <c r="L1539" s="42"/>
      <c r="AC1539" s="30"/>
      <c r="AD1539" s="30"/>
      <c r="AE1539" s="30"/>
      <c r="AF1539" s="30"/>
      <c r="AG1539" s="30"/>
    </row>
    <row r="1540" spans="11:33" ht="12.75">
      <c r="K1540" s="42"/>
      <c r="L1540" s="42"/>
      <c r="AC1540" s="30"/>
      <c r="AD1540" s="30"/>
      <c r="AE1540" s="30"/>
      <c r="AF1540" s="30"/>
      <c r="AG1540" s="30"/>
    </row>
    <row r="1541" spans="11:33" ht="12.75">
      <c r="K1541" s="42"/>
      <c r="L1541" s="42"/>
      <c r="AC1541" s="30"/>
      <c r="AD1541" s="30"/>
      <c r="AE1541" s="30"/>
      <c r="AF1541" s="30"/>
      <c r="AG1541" s="30"/>
    </row>
    <row r="1542" spans="11:33" ht="12.75">
      <c r="K1542" s="42"/>
      <c r="L1542" s="42"/>
      <c r="AC1542" s="30"/>
      <c r="AD1542" s="30"/>
      <c r="AE1542" s="30"/>
      <c r="AF1542" s="30"/>
      <c r="AG1542" s="30"/>
    </row>
    <row r="1543" spans="11:33" ht="12.75">
      <c r="K1543" s="42"/>
      <c r="L1543" s="42"/>
      <c r="AC1543" s="30"/>
      <c r="AD1543" s="30"/>
      <c r="AE1543" s="30"/>
      <c r="AF1543" s="30"/>
      <c r="AG1543" s="30"/>
    </row>
    <row r="1544" spans="11:33" ht="12.75">
      <c r="K1544" s="42"/>
      <c r="L1544" s="42"/>
      <c r="AC1544" s="30"/>
      <c r="AD1544" s="30"/>
      <c r="AE1544" s="30"/>
      <c r="AF1544" s="30"/>
      <c r="AG1544" s="30"/>
    </row>
    <row r="1545" spans="11:33" ht="12.75">
      <c r="K1545" s="42"/>
      <c r="L1545" s="42"/>
      <c r="AC1545" s="30"/>
      <c r="AD1545" s="30"/>
      <c r="AE1545" s="30"/>
      <c r="AF1545" s="30"/>
      <c r="AG1545" s="30"/>
    </row>
    <row r="1546" spans="11:33" ht="12.75">
      <c r="K1546" s="42"/>
      <c r="L1546" s="42"/>
      <c r="AC1546" s="30"/>
      <c r="AD1546" s="30"/>
      <c r="AE1546" s="30"/>
      <c r="AF1546" s="30"/>
      <c r="AG1546" s="30"/>
    </row>
    <row r="1547" spans="11:33" ht="12.75">
      <c r="K1547" s="42"/>
      <c r="L1547" s="42"/>
      <c r="AC1547" s="30"/>
      <c r="AD1547" s="30"/>
      <c r="AE1547" s="30"/>
      <c r="AF1547" s="30"/>
      <c r="AG1547" s="30"/>
    </row>
    <row r="1548" spans="11:33" ht="12.75">
      <c r="K1548" s="42"/>
      <c r="L1548" s="42"/>
      <c r="AC1548" s="30"/>
      <c r="AD1548" s="30"/>
      <c r="AE1548" s="30"/>
      <c r="AF1548" s="30"/>
      <c r="AG1548" s="30"/>
    </row>
    <row r="1549" spans="11:33" ht="12.75">
      <c r="K1549" s="42"/>
      <c r="L1549" s="42"/>
      <c r="AC1549" s="30"/>
      <c r="AD1549" s="30"/>
      <c r="AE1549" s="30"/>
      <c r="AF1549" s="30"/>
      <c r="AG1549" s="30"/>
    </row>
    <row r="1550" spans="11:33" ht="12.75">
      <c r="K1550" s="42"/>
      <c r="L1550" s="42"/>
      <c r="AC1550" s="30"/>
      <c r="AD1550" s="30"/>
      <c r="AE1550" s="30"/>
      <c r="AF1550" s="30"/>
      <c r="AG1550" s="30"/>
    </row>
    <row r="1551" spans="11:33" ht="12.75">
      <c r="K1551" s="42"/>
      <c r="L1551" s="42"/>
      <c r="AC1551" s="30"/>
      <c r="AD1551" s="30"/>
      <c r="AE1551" s="30"/>
      <c r="AF1551" s="30"/>
      <c r="AG1551" s="30"/>
    </row>
    <row r="1552" spans="11:33" ht="12.75">
      <c r="K1552" s="42"/>
      <c r="L1552" s="42"/>
      <c r="AC1552" s="30"/>
      <c r="AD1552" s="30"/>
      <c r="AE1552" s="30"/>
      <c r="AF1552" s="30"/>
      <c r="AG1552" s="30"/>
    </row>
    <row r="1553" spans="11:33" ht="12.75">
      <c r="K1553" s="42"/>
      <c r="L1553" s="42"/>
      <c r="AC1553" s="30"/>
      <c r="AD1553" s="30"/>
      <c r="AE1553" s="30"/>
      <c r="AF1553" s="30"/>
      <c r="AG1553" s="30"/>
    </row>
    <row r="1554" spans="11:33" ht="12.75">
      <c r="K1554" s="42"/>
      <c r="L1554" s="42"/>
      <c r="AC1554" s="30"/>
      <c r="AD1554" s="30"/>
      <c r="AE1554" s="30"/>
      <c r="AF1554" s="30"/>
      <c r="AG1554" s="30"/>
    </row>
    <row r="1555" spans="11:33" ht="12.75">
      <c r="K1555" s="42"/>
      <c r="L1555" s="42"/>
      <c r="AC1555" s="30"/>
      <c r="AD1555" s="30"/>
      <c r="AE1555" s="30"/>
      <c r="AF1555" s="30"/>
      <c r="AG1555" s="30"/>
    </row>
    <row r="1556" spans="11:33" ht="12.75">
      <c r="K1556" s="42"/>
      <c r="L1556" s="42"/>
      <c r="AC1556" s="30"/>
      <c r="AD1556" s="30"/>
      <c r="AE1556" s="30"/>
      <c r="AF1556" s="30"/>
      <c r="AG1556" s="30"/>
    </row>
    <row r="1557" spans="11:33" ht="12.75">
      <c r="K1557" s="42"/>
      <c r="L1557" s="42"/>
      <c r="AC1557" s="30"/>
      <c r="AD1557" s="30"/>
      <c r="AE1557" s="30"/>
      <c r="AF1557" s="30"/>
      <c r="AG1557" s="30"/>
    </row>
    <row r="1558" spans="11:33" ht="12.75">
      <c r="K1558" s="42"/>
      <c r="L1558" s="42"/>
      <c r="AC1558" s="30"/>
      <c r="AD1558" s="30"/>
      <c r="AE1558" s="30"/>
      <c r="AF1558" s="30"/>
      <c r="AG1558" s="30"/>
    </row>
    <row r="1559" spans="11:33" ht="12.75">
      <c r="K1559" s="42"/>
      <c r="L1559" s="42"/>
      <c r="AC1559" s="30"/>
      <c r="AD1559" s="30"/>
      <c r="AE1559" s="30"/>
      <c r="AF1559" s="30"/>
      <c r="AG1559" s="30"/>
    </row>
    <row r="1560" spans="11:33" ht="12.75">
      <c r="K1560" s="42"/>
      <c r="L1560" s="42"/>
      <c r="AC1560" s="30"/>
      <c r="AD1560" s="30"/>
      <c r="AE1560" s="30"/>
      <c r="AF1560" s="30"/>
      <c r="AG1560" s="30"/>
    </row>
    <row r="1561" spans="11:33" ht="12.75">
      <c r="K1561" s="42"/>
      <c r="L1561" s="42"/>
      <c r="AC1561" s="30"/>
      <c r="AD1561" s="30"/>
      <c r="AE1561" s="30"/>
      <c r="AF1561" s="30"/>
      <c r="AG1561" s="30"/>
    </row>
    <row r="1562" spans="11:33" ht="12.75">
      <c r="K1562" s="42"/>
      <c r="L1562" s="42"/>
      <c r="AC1562" s="30"/>
      <c r="AD1562" s="30"/>
      <c r="AE1562" s="30"/>
      <c r="AF1562" s="30"/>
      <c r="AG1562" s="30"/>
    </row>
    <row r="1563" spans="11:33" ht="12.75">
      <c r="K1563" s="42"/>
      <c r="L1563" s="42"/>
      <c r="AC1563" s="30"/>
      <c r="AD1563" s="30"/>
      <c r="AE1563" s="30"/>
      <c r="AF1563" s="30"/>
      <c r="AG1563" s="30"/>
    </row>
    <row r="1564" spans="11:33" ht="12.75">
      <c r="K1564" s="42"/>
      <c r="L1564" s="42"/>
      <c r="AC1564" s="30"/>
      <c r="AD1564" s="30"/>
      <c r="AE1564" s="30"/>
      <c r="AF1564" s="30"/>
      <c r="AG1564" s="30"/>
    </row>
    <row r="1565" spans="11:33" ht="12.75">
      <c r="K1565" s="42"/>
      <c r="L1565" s="42"/>
      <c r="AC1565" s="30"/>
      <c r="AD1565" s="30"/>
      <c r="AE1565" s="30"/>
      <c r="AF1565" s="30"/>
      <c r="AG1565" s="30"/>
    </row>
    <row r="1566" spans="11:33" ht="12.75">
      <c r="K1566" s="42"/>
      <c r="L1566" s="42"/>
      <c r="AC1566" s="30"/>
      <c r="AD1566" s="30"/>
      <c r="AE1566" s="30"/>
      <c r="AF1566" s="30"/>
      <c r="AG1566" s="30"/>
    </row>
    <row r="1567" spans="11:33" ht="12.75">
      <c r="K1567" s="42"/>
      <c r="L1567" s="42"/>
      <c r="AC1567" s="30"/>
      <c r="AD1567" s="30"/>
      <c r="AE1567" s="30"/>
      <c r="AF1567" s="30"/>
      <c r="AG1567" s="30"/>
    </row>
    <row r="1568" spans="11:33" ht="12.75">
      <c r="K1568" s="42"/>
      <c r="L1568" s="42"/>
      <c r="AC1568" s="30"/>
      <c r="AD1568" s="30"/>
      <c r="AE1568" s="30"/>
      <c r="AF1568" s="30"/>
      <c r="AG1568" s="30"/>
    </row>
    <row r="1569" spans="11:33" ht="12.75">
      <c r="K1569" s="42"/>
      <c r="L1569" s="42"/>
      <c r="AC1569" s="30"/>
      <c r="AD1569" s="30"/>
      <c r="AE1569" s="30"/>
      <c r="AF1569" s="30"/>
      <c r="AG1569" s="30"/>
    </row>
    <row r="1570" spans="11:33" ht="12.75">
      <c r="K1570" s="42"/>
      <c r="L1570" s="42"/>
      <c r="AC1570" s="30"/>
      <c r="AD1570" s="30"/>
      <c r="AE1570" s="30"/>
      <c r="AF1570" s="30"/>
      <c r="AG1570" s="30"/>
    </row>
    <row r="1571" spans="11:33" ht="12.75">
      <c r="K1571" s="42"/>
      <c r="L1571" s="42"/>
      <c r="AC1571" s="30"/>
      <c r="AD1571" s="30"/>
      <c r="AE1571" s="30"/>
      <c r="AF1571" s="30"/>
      <c r="AG1571" s="30"/>
    </row>
    <row r="1572" spans="11:33" ht="12.75">
      <c r="K1572" s="42"/>
      <c r="L1572" s="42"/>
      <c r="AC1572" s="30"/>
      <c r="AD1572" s="30"/>
      <c r="AE1572" s="30"/>
      <c r="AF1572" s="30"/>
      <c r="AG1572" s="30"/>
    </row>
    <row r="1573" spans="11:33" ht="12.75">
      <c r="K1573" s="42"/>
      <c r="L1573" s="42"/>
      <c r="AC1573" s="30"/>
      <c r="AD1573" s="30"/>
      <c r="AE1573" s="30"/>
      <c r="AF1573" s="30"/>
      <c r="AG1573" s="30"/>
    </row>
    <row r="1574" spans="11:33" ht="12.75">
      <c r="K1574" s="42"/>
      <c r="L1574" s="42"/>
      <c r="AC1574" s="30"/>
      <c r="AD1574" s="30"/>
      <c r="AE1574" s="30"/>
      <c r="AF1574" s="30"/>
      <c r="AG1574" s="30"/>
    </row>
    <row r="1575" spans="11:33" ht="12.75">
      <c r="K1575" s="42"/>
      <c r="L1575" s="42"/>
      <c r="AC1575" s="30"/>
      <c r="AD1575" s="30"/>
      <c r="AE1575" s="30"/>
      <c r="AF1575" s="30"/>
      <c r="AG1575" s="30"/>
    </row>
    <row r="1576" spans="11:33" ht="12.75">
      <c r="K1576" s="42"/>
      <c r="L1576" s="42"/>
      <c r="AC1576" s="30"/>
      <c r="AD1576" s="30"/>
      <c r="AE1576" s="30"/>
      <c r="AF1576" s="30"/>
      <c r="AG1576" s="30"/>
    </row>
    <row r="1577" spans="11:33" ht="12.75">
      <c r="K1577" s="42"/>
      <c r="L1577" s="42"/>
      <c r="AC1577" s="30"/>
      <c r="AD1577" s="30"/>
      <c r="AE1577" s="30"/>
      <c r="AF1577" s="30"/>
      <c r="AG1577" s="30"/>
    </row>
    <row r="1578" spans="11:33" ht="12.75">
      <c r="K1578" s="42"/>
      <c r="L1578" s="42"/>
      <c r="AC1578" s="30"/>
      <c r="AD1578" s="30"/>
      <c r="AE1578" s="30"/>
      <c r="AF1578" s="30"/>
      <c r="AG1578" s="30"/>
    </row>
    <row r="1579" spans="11:33" ht="12.75">
      <c r="K1579" s="42"/>
      <c r="L1579" s="42"/>
      <c r="AC1579" s="30"/>
      <c r="AD1579" s="30"/>
      <c r="AE1579" s="30"/>
      <c r="AF1579" s="30"/>
      <c r="AG1579" s="30"/>
    </row>
    <row r="1580" spans="11:33" ht="12.75">
      <c r="K1580" s="42"/>
      <c r="L1580" s="42"/>
      <c r="AC1580" s="30"/>
      <c r="AD1580" s="30"/>
      <c r="AE1580" s="30"/>
      <c r="AF1580" s="30"/>
      <c r="AG1580" s="30"/>
    </row>
    <row r="1581" spans="11:33" ht="12.75">
      <c r="K1581" s="42"/>
      <c r="L1581" s="42"/>
      <c r="AC1581" s="30"/>
      <c r="AD1581" s="30"/>
      <c r="AE1581" s="30"/>
      <c r="AF1581" s="30"/>
      <c r="AG1581" s="30"/>
    </row>
    <row r="1582" spans="11:33" ht="12.75">
      <c r="K1582" s="42"/>
      <c r="L1582" s="42"/>
      <c r="AC1582" s="30"/>
      <c r="AD1582" s="30"/>
      <c r="AE1582" s="30"/>
      <c r="AF1582" s="30"/>
      <c r="AG1582" s="30"/>
    </row>
    <row r="1583" spans="11:33" ht="12.75">
      <c r="K1583" s="42"/>
      <c r="L1583" s="42"/>
      <c r="AC1583" s="30"/>
      <c r="AD1583" s="30"/>
      <c r="AE1583" s="30"/>
      <c r="AF1583" s="30"/>
      <c r="AG1583" s="30"/>
    </row>
    <row r="1584" spans="11:33" ht="12.75">
      <c r="K1584" s="42"/>
      <c r="L1584" s="42"/>
      <c r="AC1584" s="30"/>
      <c r="AD1584" s="30"/>
      <c r="AE1584" s="30"/>
      <c r="AF1584" s="30"/>
      <c r="AG1584" s="30"/>
    </row>
    <row r="1585" spans="11:33" ht="12.75">
      <c r="K1585" s="42"/>
      <c r="L1585" s="42"/>
      <c r="AC1585" s="30"/>
      <c r="AD1585" s="30"/>
      <c r="AE1585" s="30"/>
      <c r="AF1585" s="30"/>
      <c r="AG1585" s="30"/>
    </row>
    <row r="1586" spans="11:33" ht="12.75">
      <c r="K1586" s="42"/>
      <c r="L1586" s="42"/>
      <c r="AC1586" s="30"/>
      <c r="AD1586" s="30"/>
      <c r="AE1586" s="30"/>
      <c r="AF1586" s="30"/>
      <c r="AG1586" s="30"/>
    </row>
    <row r="1587" spans="11:33" ht="12.75">
      <c r="K1587" s="42"/>
      <c r="L1587" s="42"/>
      <c r="AC1587" s="30"/>
      <c r="AD1587" s="30"/>
      <c r="AE1587" s="30"/>
      <c r="AF1587" s="30"/>
      <c r="AG1587" s="30"/>
    </row>
    <row r="1588" spans="11:33" ht="12.75">
      <c r="K1588" s="42"/>
      <c r="L1588" s="42"/>
      <c r="AC1588" s="30"/>
      <c r="AD1588" s="30"/>
      <c r="AE1588" s="30"/>
      <c r="AF1588" s="30"/>
      <c r="AG1588" s="30"/>
    </row>
    <row r="1589" spans="11:33" ht="12.75">
      <c r="K1589" s="42"/>
      <c r="L1589" s="42"/>
      <c r="AC1589" s="30"/>
      <c r="AD1589" s="30"/>
      <c r="AE1589" s="30"/>
      <c r="AF1589" s="30"/>
      <c r="AG1589" s="30"/>
    </row>
    <row r="1590" spans="11:33" ht="12.75">
      <c r="K1590" s="42"/>
      <c r="L1590" s="42"/>
      <c r="AC1590" s="30"/>
      <c r="AD1590" s="30"/>
      <c r="AE1590" s="30"/>
      <c r="AF1590" s="30"/>
      <c r="AG1590" s="30"/>
    </row>
    <row r="1591" spans="11:33" ht="12.75">
      <c r="K1591" s="42"/>
      <c r="L1591" s="42"/>
      <c r="AC1591" s="30"/>
      <c r="AD1591" s="30"/>
      <c r="AE1591" s="30"/>
      <c r="AF1591" s="30"/>
      <c r="AG1591" s="30"/>
    </row>
    <row r="1592" spans="11:33" ht="12.75">
      <c r="K1592" s="42"/>
      <c r="L1592" s="42"/>
      <c r="AC1592" s="30"/>
      <c r="AD1592" s="30"/>
      <c r="AE1592" s="30"/>
      <c r="AF1592" s="30"/>
      <c r="AG1592" s="30"/>
    </row>
    <row r="1593" spans="11:33" ht="12.75">
      <c r="K1593" s="42"/>
      <c r="L1593" s="42"/>
      <c r="AC1593" s="30"/>
      <c r="AD1593" s="30"/>
      <c r="AE1593" s="30"/>
      <c r="AF1593" s="30"/>
      <c r="AG1593" s="30"/>
    </row>
    <row r="1594" spans="11:33" ht="12.75">
      <c r="K1594" s="42"/>
      <c r="L1594" s="42"/>
      <c r="AC1594" s="30"/>
      <c r="AD1594" s="30"/>
      <c r="AE1594" s="30"/>
      <c r="AF1594" s="30"/>
      <c r="AG1594" s="30"/>
    </row>
    <row r="1595" spans="11:33" ht="12.75">
      <c r="K1595" s="42"/>
      <c r="L1595" s="42"/>
      <c r="AC1595" s="30"/>
      <c r="AD1595" s="30"/>
      <c r="AE1595" s="30"/>
      <c r="AF1595" s="30"/>
      <c r="AG1595" s="30"/>
    </row>
    <row r="1596" spans="11:33" ht="12.75">
      <c r="K1596" s="42"/>
      <c r="L1596" s="42"/>
      <c r="AC1596" s="30"/>
      <c r="AD1596" s="30"/>
      <c r="AE1596" s="30"/>
      <c r="AF1596" s="30"/>
      <c r="AG1596" s="30"/>
    </row>
    <row r="1597" spans="11:33" ht="12.75">
      <c r="K1597" s="42"/>
      <c r="L1597" s="42"/>
      <c r="AC1597" s="30"/>
      <c r="AD1597" s="30"/>
      <c r="AE1597" s="30"/>
      <c r="AF1597" s="30"/>
      <c r="AG1597" s="30"/>
    </row>
    <row r="1598" spans="11:33" ht="12.75">
      <c r="K1598" s="42"/>
      <c r="L1598" s="42"/>
      <c r="AC1598" s="30"/>
      <c r="AD1598" s="30"/>
      <c r="AE1598" s="30"/>
      <c r="AF1598" s="30"/>
      <c r="AG1598" s="30"/>
    </row>
    <row r="1599" spans="11:33" ht="12.75">
      <c r="K1599" s="42"/>
      <c r="L1599" s="42"/>
      <c r="AC1599" s="30"/>
      <c r="AD1599" s="30"/>
      <c r="AE1599" s="30"/>
      <c r="AF1599" s="30"/>
      <c r="AG1599" s="30"/>
    </row>
    <row r="1600" spans="11:33" ht="12.75">
      <c r="K1600" s="42"/>
      <c r="L1600" s="42"/>
      <c r="AC1600" s="30"/>
      <c r="AD1600" s="30"/>
      <c r="AE1600" s="30"/>
      <c r="AF1600" s="30"/>
      <c r="AG1600" s="30"/>
    </row>
    <row r="1601" spans="11:33" ht="12.75">
      <c r="K1601" s="42"/>
      <c r="L1601" s="42"/>
      <c r="AC1601" s="30"/>
      <c r="AD1601" s="30"/>
      <c r="AE1601" s="30"/>
      <c r="AF1601" s="30"/>
      <c r="AG1601" s="30"/>
    </row>
    <row r="1602" spans="11:33" ht="12.75">
      <c r="K1602" s="42"/>
      <c r="L1602" s="42"/>
      <c r="AC1602" s="30"/>
      <c r="AD1602" s="30"/>
      <c r="AE1602" s="30"/>
      <c r="AF1602" s="30"/>
      <c r="AG1602" s="30"/>
    </row>
    <row r="1603" spans="11:33" ht="12.75">
      <c r="K1603" s="42"/>
      <c r="L1603" s="42"/>
      <c r="AC1603" s="30"/>
      <c r="AD1603" s="30"/>
      <c r="AE1603" s="30"/>
      <c r="AF1603" s="30"/>
      <c r="AG1603" s="30"/>
    </row>
    <row r="1604" spans="11:33" ht="12.75">
      <c r="K1604" s="42"/>
      <c r="L1604" s="42"/>
      <c r="AC1604" s="30"/>
      <c r="AD1604" s="30"/>
      <c r="AE1604" s="30"/>
      <c r="AF1604" s="30"/>
      <c r="AG1604" s="30"/>
    </row>
    <row r="1605" spans="11:33" ht="12.75">
      <c r="K1605" s="42"/>
      <c r="L1605" s="42"/>
      <c r="AC1605" s="30"/>
      <c r="AD1605" s="30"/>
      <c r="AE1605" s="30"/>
      <c r="AF1605" s="30"/>
      <c r="AG1605" s="30"/>
    </row>
    <row r="1606" spans="11:33" ht="12.75">
      <c r="K1606" s="42"/>
      <c r="L1606" s="42"/>
      <c r="AC1606" s="30"/>
      <c r="AD1606" s="30"/>
      <c r="AE1606" s="30"/>
      <c r="AF1606" s="30"/>
      <c r="AG1606" s="30"/>
    </row>
    <row r="1607" spans="11:33" ht="12.75">
      <c r="K1607" s="42"/>
      <c r="L1607" s="42"/>
      <c r="AC1607" s="30"/>
      <c r="AD1607" s="30"/>
      <c r="AE1607" s="30"/>
      <c r="AF1607" s="30"/>
      <c r="AG1607" s="30"/>
    </row>
    <row r="1608" spans="11:33" ht="12.75">
      <c r="K1608" s="42"/>
      <c r="L1608" s="42"/>
      <c r="AC1608" s="30"/>
      <c r="AD1608" s="30"/>
      <c r="AE1608" s="30"/>
      <c r="AF1608" s="30"/>
      <c r="AG1608" s="30"/>
    </row>
    <row r="1609" spans="11:33" ht="12.75">
      <c r="K1609" s="42"/>
      <c r="L1609" s="42"/>
      <c r="AC1609" s="30"/>
      <c r="AD1609" s="30"/>
      <c r="AE1609" s="30"/>
      <c r="AF1609" s="30"/>
      <c r="AG1609" s="30"/>
    </row>
    <row r="1610" spans="11:33" ht="12.75">
      <c r="K1610" s="42"/>
      <c r="L1610" s="42"/>
      <c r="AC1610" s="30"/>
      <c r="AD1610" s="30"/>
      <c r="AE1610" s="30"/>
      <c r="AF1610" s="30"/>
      <c r="AG1610" s="30"/>
    </row>
    <row r="1611" spans="11:33" ht="12.75">
      <c r="K1611" s="42"/>
      <c r="L1611" s="42"/>
      <c r="AC1611" s="30"/>
      <c r="AD1611" s="30"/>
      <c r="AE1611" s="30"/>
      <c r="AF1611" s="30"/>
      <c r="AG1611" s="30"/>
    </row>
    <row r="1612" spans="11:33" ht="12.75">
      <c r="K1612" s="42"/>
      <c r="L1612" s="42"/>
      <c r="AC1612" s="30"/>
      <c r="AD1612" s="30"/>
      <c r="AE1612" s="30"/>
      <c r="AF1612" s="30"/>
      <c r="AG1612" s="30"/>
    </row>
    <row r="1613" spans="11:33" ht="12.75">
      <c r="K1613" s="42"/>
      <c r="L1613" s="42"/>
      <c r="AC1613" s="30"/>
      <c r="AD1613" s="30"/>
      <c r="AE1613" s="30"/>
      <c r="AF1613" s="30"/>
      <c r="AG1613" s="30"/>
    </row>
    <row r="1614" spans="11:33" ht="12.75">
      <c r="K1614" s="42"/>
      <c r="L1614" s="42"/>
      <c r="AC1614" s="30"/>
      <c r="AD1614" s="30"/>
      <c r="AE1614" s="30"/>
      <c r="AF1614" s="30"/>
      <c r="AG1614" s="30"/>
    </row>
    <row r="1615" spans="11:33" ht="12.75">
      <c r="K1615" s="42"/>
      <c r="L1615" s="42"/>
      <c r="AC1615" s="30"/>
      <c r="AD1615" s="30"/>
      <c r="AE1615" s="30"/>
      <c r="AF1615" s="30"/>
      <c r="AG1615" s="30"/>
    </row>
    <row r="1616" spans="11:33" ht="12.75">
      <c r="K1616" s="42"/>
      <c r="L1616" s="42"/>
      <c r="AC1616" s="30"/>
      <c r="AD1616" s="30"/>
      <c r="AE1616" s="30"/>
      <c r="AF1616" s="30"/>
      <c r="AG1616" s="30"/>
    </row>
    <row r="1617" spans="11:33" ht="12.75">
      <c r="K1617" s="42"/>
      <c r="L1617" s="42"/>
      <c r="AC1617" s="30"/>
      <c r="AD1617" s="30"/>
      <c r="AE1617" s="30"/>
      <c r="AF1617" s="30"/>
      <c r="AG1617" s="30"/>
    </row>
    <row r="1618" spans="11:33" ht="12.75">
      <c r="K1618" s="42"/>
      <c r="L1618" s="42"/>
      <c r="AC1618" s="30"/>
      <c r="AD1618" s="30"/>
      <c r="AE1618" s="30"/>
      <c r="AF1618" s="30"/>
      <c r="AG1618" s="30"/>
    </row>
    <row r="1619" spans="11:33" ht="12.75">
      <c r="K1619" s="42"/>
      <c r="L1619" s="42"/>
      <c r="AC1619" s="30"/>
      <c r="AD1619" s="30"/>
      <c r="AE1619" s="30"/>
      <c r="AF1619" s="30"/>
      <c r="AG1619" s="30"/>
    </row>
    <row r="1620" spans="11:33" ht="12.75">
      <c r="K1620" s="42"/>
      <c r="L1620" s="42"/>
      <c r="AC1620" s="30"/>
      <c r="AD1620" s="30"/>
      <c r="AE1620" s="30"/>
      <c r="AF1620" s="30"/>
      <c r="AG1620" s="30"/>
    </row>
    <row r="1621" spans="11:33" ht="12.75">
      <c r="K1621" s="42"/>
      <c r="L1621" s="42"/>
      <c r="AC1621" s="30"/>
      <c r="AD1621" s="30"/>
      <c r="AE1621" s="30"/>
      <c r="AF1621" s="30"/>
      <c r="AG1621" s="30"/>
    </row>
    <row r="1622" spans="11:33" ht="12.75">
      <c r="K1622" s="42"/>
      <c r="L1622" s="42"/>
      <c r="AC1622" s="30"/>
      <c r="AD1622" s="30"/>
      <c r="AE1622" s="30"/>
      <c r="AF1622" s="30"/>
      <c r="AG1622" s="30"/>
    </row>
    <row r="1623" spans="11:33" ht="12.75">
      <c r="K1623" s="42"/>
      <c r="L1623" s="42"/>
      <c r="AC1623" s="30"/>
      <c r="AD1623" s="30"/>
      <c r="AE1623" s="30"/>
      <c r="AF1623" s="30"/>
      <c r="AG1623" s="30"/>
    </row>
    <row r="1624" spans="11:33" ht="12.75">
      <c r="K1624" s="42"/>
      <c r="L1624" s="42"/>
      <c r="AC1624" s="30"/>
      <c r="AD1624" s="30"/>
      <c r="AE1624" s="30"/>
      <c r="AF1624" s="30"/>
      <c r="AG1624" s="30"/>
    </row>
    <row r="1625" spans="11:33" ht="12.75">
      <c r="K1625" s="42"/>
      <c r="L1625" s="42"/>
      <c r="AC1625" s="30"/>
      <c r="AD1625" s="30"/>
      <c r="AE1625" s="30"/>
      <c r="AF1625" s="30"/>
      <c r="AG1625" s="30"/>
    </row>
    <row r="1626" spans="11:33" ht="12.75">
      <c r="K1626" s="42"/>
      <c r="L1626" s="42"/>
      <c r="AC1626" s="30"/>
      <c r="AD1626" s="30"/>
      <c r="AE1626" s="30"/>
      <c r="AF1626" s="30"/>
      <c r="AG1626" s="30"/>
    </row>
    <row r="1627" spans="11:33" ht="12.75">
      <c r="K1627" s="42"/>
      <c r="L1627" s="42"/>
      <c r="AC1627" s="30"/>
      <c r="AD1627" s="30"/>
      <c r="AE1627" s="30"/>
      <c r="AF1627" s="30"/>
      <c r="AG1627" s="30"/>
    </row>
    <row r="1628" spans="11:33" ht="12.75">
      <c r="K1628" s="42"/>
      <c r="L1628" s="42"/>
      <c r="AC1628" s="30"/>
      <c r="AD1628" s="30"/>
      <c r="AE1628" s="30"/>
      <c r="AF1628" s="30"/>
      <c r="AG1628" s="30"/>
    </row>
    <row r="1629" spans="11:33" ht="12.75">
      <c r="K1629" s="42"/>
      <c r="L1629" s="42"/>
      <c r="AC1629" s="30"/>
      <c r="AD1629" s="30"/>
      <c r="AE1629" s="30"/>
      <c r="AF1629" s="30"/>
      <c r="AG1629" s="30"/>
    </row>
    <row r="1630" spans="11:33" ht="12.75">
      <c r="K1630" s="42"/>
      <c r="L1630" s="42"/>
      <c r="AC1630" s="30"/>
      <c r="AD1630" s="30"/>
      <c r="AE1630" s="30"/>
      <c r="AF1630" s="30"/>
      <c r="AG1630" s="30"/>
    </row>
    <row r="1631" spans="11:33" ht="12.75">
      <c r="K1631" s="42"/>
      <c r="L1631" s="42"/>
      <c r="AC1631" s="30"/>
      <c r="AD1631" s="30"/>
      <c r="AE1631" s="30"/>
      <c r="AF1631" s="30"/>
      <c r="AG1631" s="30"/>
    </row>
    <row r="1632" spans="11:33" ht="12.75">
      <c r="K1632" s="42"/>
      <c r="L1632" s="42"/>
      <c r="AC1632" s="30"/>
      <c r="AD1632" s="30"/>
      <c r="AE1632" s="30"/>
      <c r="AF1632" s="30"/>
      <c r="AG1632" s="30"/>
    </row>
    <row r="1633" spans="11:33" ht="12.75">
      <c r="K1633" s="42"/>
      <c r="L1633" s="42"/>
      <c r="AC1633" s="30"/>
      <c r="AD1633" s="30"/>
      <c r="AE1633" s="30"/>
      <c r="AF1633" s="30"/>
      <c r="AG1633" s="30"/>
    </row>
    <row r="1634" spans="11:33" ht="12.75">
      <c r="K1634" s="42"/>
      <c r="L1634" s="42"/>
      <c r="AC1634" s="30"/>
      <c r="AD1634" s="30"/>
      <c r="AE1634" s="30"/>
      <c r="AF1634" s="30"/>
      <c r="AG1634" s="30"/>
    </row>
    <row r="1635" spans="11:33" ht="12.75">
      <c r="K1635" s="42"/>
      <c r="L1635" s="42"/>
      <c r="AC1635" s="30"/>
      <c r="AD1635" s="30"/>
      <c r="AE1635" s="30"/>
      <c r="AF1635" s="30"/>
      <c r="AG1635" s="30"/>
    </row>
    <row r="1636" spans="11:33" ht="12.75">
      <c r="K1636" s="42"/>
      <c r="L1636" s="42"/>
      <c r="AC1636" s="30"/>
      <c r="AD1636" s="30"/>
      <c r="AE1636" s="30"/>
      <c r="AF1636" s="30"/>
      <c r="AG1636" s="30"/>
    </row>
    <row r="1637" spans="11:33" ht="12.75">
      <c r="K1637" s="42"/>
      <c r="L1637" s="42"/>
      <c r="AC1637" s="30"/>
      <c r="AD1637" s="30"/>
      <c r="AE1637" s="30"/>
      <c r="AF1637" s="30"/>
      <c r="AG1637" s="30"/>
    </row>
    <row r="1638" spans="11:33" ht="12.75">
      <c r="K1638" s="42"/>
      <c r="L1638" s="42"/>
      <c r="AC1638" s="30"/>
      <c r="AD1638" s="30"/>
      <c r="AE1638" s="30"/>
      <c r="AF1638" s="30"/>
      <c r="AG1638" s="30"/>
    </row>
    <row r="1639" spans="11:33" ht="12.75">
      <c r="K1639" s="42"/>
      <c r="L1639" s="42"/>
      <c r="AC1639" s="30"/>
      <c r="AD1639" s="30"/>
      <c r="AE1639" s="30"/>
      <c r="AF1639" s="30"/>
      <c r="AG1639" s="30"/>
    </row>
    <row r="1640" spans="11:33" ht="12.75">
      <c r="K1640" s="42"/>
      <c r="L1640" s="42"/>
      <c r="AC1640" s="30"/>
      <c r="AD1640" s="30"/>
      <c r="AE1640" s="30"/>
      <c r="AF1640" s="30"/>
      <c r="AG1640" s="30"/>
    </row>
    <row r="1641" spans="11:33" ht="12.75">
      <c r="K1641" s="42"/>
      <c r="L1641" s="42"/>
      <c r="AC1641" s="30"/>
      <c r="AD1641" s="30"/>
      <c r="AE1641" s="30"/>
      <c r="AF1641" s="30"/>
      <c r="AG1641" s="30"/>
    </row>
    <row r="1642" spans="11:33" ht="12.75">
      <c r="K1642" s="42"/>
      <c r="L1642" s="42"/>
      <c r="AC1642" s="30"/>
      <c r="AD1642" s="30"/>
      <c r="AE1642" s="30"/>
      <c r="AF1642" s="30"/>
      <c r="AG1642" s="30"/>
    </row>
    <row r="1643" spans="11:33" ht="12.75">
      <c r="K1643" s="42"/>
      <c r="L1643" s="42"/>
      <c r="AC1643" s="30"/>
      <c r="AD1643" s="30"/>
      <c r="AE1643" s="30"/>
      <c r="AF1643" s="30"/>
      <c r="AG1643" s="30"/>
    </row>
    <row r="1644" spans="11:33" ht="12.75">
      <c r="K1644" s="42"/>
      <c r="L1644" s="42"/>
      <c r="AC1644" s="30"/>
      <c r="AD1644" s="30"/>
      <c r="AE1644" s="30"/>
      <c r="AF1644" s="30"/>
      <c r="AG1644" s="30"/>
    </row>
    <row r="1645" spans="11:33" ht="12.75">
      <c r="K1645" s="42"/>
      <c r="L1645" s="42"/>
      <c r="AC1645" s="30"/>
      <c r="AD1645" s="30"/>
      <c r="AE1645" s="30"/>
      <c r="AF1645" s="30"/>
      <c r="AG1645" s="30"/>
    </row>
    <row r="1646" spans="11:33" ht="12.75">
      <c r="K1646" s="42"/>
      <c r="L1646" s="42"/>
      <c r="AC1646" s="30"/>
      <c r="AD1646" s="30"/>
      <c r="AE1646" s="30"/>
      <c r="AF1646" s="30"/>
      <c r="AG1646" s="30"/>
    </row>
    <row r="1647" spans="11:33" ht="12.75">
      <c r="K1647" s="42"/>
      <c r="L1647" s="42"/>
      <c r="AC1647" s="30"/>
      <c r="AD1647" s="30"/>
      <c r="AE1647" s="30"/>
      <c r="AF1647" s="30"/>
      <c r="AG1647" s="30"/>
    </row>
    <row r="1648" spans="11:33" ht="12.75">
      <c r="K1648" s="42"/>
      <c r="L1648" s="42"/>
      <c r="AC1648" s="30"/>
      <c r="AD1648" s="30"/>
      <c r="AE1648" s="30"/>
      <c r="AF1648" s="30"/>
      <c r="AG1648" s="30"/>
    </row>
    <row r="1649" spans="11:33" ht="12.75">
      <c r="K1649" s="42"/>
      <c r="L1649" s="42"/>
      <c r="AC1649" s="30"/>
      <c r="AD1649" s="30"/>
      <c r="AE1649" s="30"/>
      <c r="AF1649" s="30"/>
      <c r="AG1649" s="30"/>
    </row>
    <row r="1650" spans="11:33" ht="12.75">
      <c r="K1650" s="42"/>
      <c r="L1650" s="42"/>
      <c r="AC1650" s="30"/>
      <c r="AD1650" s="30"/>
      <c r="AE1650" s="30"/>
      <c r="AF1650" s="30"/>
      <c r="AG1650" s="30"/>
    </row>
    <row r="1651" spans="11:33" ht="12.75">
      <c r="K1651" s="42"/>
      <c r="L1651" s="42"/>
      <c r="AC1651" s="30"/>
      <c r="AD1651" s="30"/>
      <c r="AE1651" s="30"/>
      <c r="AF1651" s="30"/>
      <c r="AG1651" s="30"/>
    </row>
    <row r="1652" spans="11:33" ht="12.75">
      <c r="K1652" s="42"/>
      <c r="L1652" s="42"/>
      <c r="AC1652" s="30"/>
      <c r="AD1652" s="30"/>
      <c r="AE1652" s="30"/>
      <c r="AF1652" s="30"/>
      <c r="AG1652" s="30"/>
    </row>
    <row r="1653" spans="11:33" ht="12.75">
      <c r="K1653" s="42"/>
      <c r="L1653" s="42"/>
      <c r="AC1653" s="30"/>
      <c r="AD1653" s="30"/>
      <c r="AE1653" s="30"/>
      <c r="AF1653" s="30"/>
      <c r="AG1653" s="30"/>
    </row>
    <row r="1654" spans="11:33" ht="12.75">
      <c r="K1654" s="42"/>
      <c r="L1654" s="42"/>
      <c r="AC1654" s="30"/>
      <c r="AD1654" s="30"/>
      <c r="AE1654" s="30"/>
      <c r="AF1654" s="30"/>
      <c r="AG1654" s="30"/>
    </row>
    <row r="1655" spans="11:33" ht="12.75">
      <c r="K1655" s="42"/>
      <c r="L1655" s="42"/>
      <c r="AC1655" s="30"/>
      <c r="AD1655" s="30"/>
      <c r="AE1655" s="30"/>
      <c r="AF1655" s="30"/>
      <c r="AG1655" s="30"/>
    </row>
    <row r="1656" spans="11:33" ht="12.75">
      <c r="K1656" s="42"/>
      <c r="L1656" s="42"/>
      <c r="AC1656" s="30"/>
      <c r="AD1656" s="30"/>
      <c r="AE1656" s="30"/>
      <c r="AF1656" s="30"/>
      <c r="AG1656" s="30"/>
    </row>
    <row r="1657" spans="11:33" ht="12.75">
      <c r="K1657" s="42"/>
      <c r="L1657" s="42"/>
      <c r="AC1657" s="30"/>
      <c r="AD1657" s="30"/>
      <c r="AE1657" s="30"/>
      <c r="AF1657" s="30"/>
      <c r="AG1657" s="30"/>
    </row>
    <row r="1658" spans="11:33" ht="12.75">
      <c r="K1658" s="42"/>
      <c r="L1658" s="42"/>
      <c r="AC1658" s="30"/>
      <c r="AD1658" s="30"/>
      <c r="AE1658" s="30"/>
      <c r="AF1658" s="30"/>
      <c r="AG1658" s="30"/>
    </row>
    <row r="1659" spans="11:33" ht="12.75">
      <c r="K1659" s="42"/>
      <c r="L1659" s="42"/>
      <c r="AC1659" s="30"/>
      <c r="AD1659" s="30"/>
      <c r="AE1659" s="30"/>
      <c r="AF1659" s="30"/>
      <c r="AG1659" s="30"/>
    </row>
    <row r="1660" spans="11:33" ht="12.75">
      <c r="K1660" s="42"/>
      <c r="L1660" s="42"/>
      <c r="AC1660" s="30"/>
      <c r="AD1660" s="30"/>
      <c r="AE1660" s="30"/>
      <c r="AF1660" s="30"/>
      <c r="AG1660" s="30"/>
    </row>
    <row r="1661" spans="11:33" ht="12.75">
      <c r="K1661" s="42"/>
      <c r="L1661" s="42"/>
      <c r="AC1661" s="30"/>
      <c r="AD1661" s="30"/>
      <c r="AE1661" s="30"/>
      <c r="AF1661" s="30"/>
      <c r="AG1661" s="30"/>
    </row>
    <row r="1662" spans="11:33" ht="12.75">
      <c r="K1662" s="42"/>
      <c r="L1662" s="42"/>
      <c r="AC1662" s="30"/>
      <c r="AD1662" s="30"/>
      <c r="AE1662" s="30"/>
      <c r="AF1662" s="30"/>
      <c r="AG1662" s="30"/>
    </row>
    <row r="1663" spans="11:33" ht="12.75">
      <c r="K1663" s="42"/>
      <c r="L1663" s="42"/>
      <c r="AC1663" s="30"/>
      <c r="AD1663" s="30"/>
      <c r="AE1663" s="30"/>
      <c r="AF1663" s="30"/>
      <c r="AG1663" s="30"/>
    </row>
    <row r="1664" spans="11:33" ht="12.75">
      <c r="K1664" s="42"/>
      <c r="L1664" s="42"/>
      <c r="AC1664" s="30"/>
      <c r="AD1664" s="30"/>
      <c r="AE1664" s="30"/>
      <c r="AF1664" s="30"/>
      <c r="AG1664" s="30"/>
    </row>
    <row r="1665" spans="11:33" ht="12.75">
      <c r="K1665" s="42"/>
      <c r="L1665" s="42"/>
      <c r="AC1665" s="30"/>
      <c r="AD1665" s="30"/>
      <c r="AE1665" s="30"/>
      <c r="AF1665" s="30"/>
      <c r="AG1665" s="30"/>
    </row>
    <row r="1666" spans="11:33" ht="12.75">
      <c r="K1666" s="42"/>
      <c r="L1666" s="42"/>
      <c r="AC1666" s="30"/>
      <c r="AD1666" s="30"/>
      <c r="AE1666" s="30"/>
      <c r="AF1666" s="30"/>
      <c r="AG1666" s="30"/>
    </row>
    <row r="1667" spans="11:33" ht="12.75">
      <c r="K1667" s="42"/>
      <c r="L1667" s="42"/>
      <c r="AC1667" s="30"/>
      <c r="AD1667" s="30"/>
      <c r="AE1667" s="30"/>
      <c r="AF1667" s="30"/>
      <c r="AG1667" s="30"/>
    </row>
    <row r="1668" spans="11:33" ht="12.75">
      <c r="K1668" s="42"/>
      <c r="L1668" s="42"/>
      <c r="AC1668" s="30"/>
      <c r="AD1668" s="30"/>
      <c r="AE1668" s="30"/>
      <c r="AF1668" s="30"/>
      <c r="AG1668" s="30"/>
    </row>
    <row r="1669" spans="11:33" ht="12.75">
      <c r="K1669" s="42"/>
      <c r="L1669" s="42"/>
      <c r="AC1669" s="30"/>
      <c r="AD1669" s="30"/>
      <c r="AE1669" s="30"/>
      <c r="AF1669" s="30"/>
      <c r="AG1669" s="30"/>
    </row>
    <row r="1670" spans="11:33" ht="12.75">
      <c r="K1670" s="42"/>
      <c r="L1670" s="42"/>
      <c r="AC1670" s="30"/>
      <c r="AD1670" s="30"/>
      <c r="AE1670" s="30"/>
      <c r="AF1670" s="30"/>
      <c r="AG1670" s="30"/>
    </row>
    <row r="1671" spans="11:33" ht="12.75">
      <c r="K1671" s="42"/>
      <c r="L1671" s="42"/>
      <c r="AC1671" s="30"/>
      <c r="AD1671" s="30"/>
      <c r="AE1671" s="30"/>
      <c r="AF1671" s="30"/>
      <c r="AG1671" s="30"/>
    </row>
    <row r="1672" spans="11:33" ht="12.75">
      <c r="K1672" s="42"/>
      <c r="L1672" s="42"/>
      <c r="AC1672" s="30"/>
      <c r="AD1672" s="30"/>
      <c r="AE1672" s="30"/>
      <c r="AF1672" s="30"/>
      <c r="AG1672" s="30"/>
    </row>
    <row r="1673" spans="11:33" ht="12.75">
      <c r="K1673" s="42"/>
      <c r="L1673" s="42"/>
      <c r="AC1673" s="30"/>
      <c r="AD1673" s="30"/>
      <c r="AE1673" s="30"/>
      <c r="AF1673" s="30"/>
      <c r="AG1673" s="30"/>
    </row>
    <row r="1674" spans="11:33" ht="12.75">
      <c r="K1674" s="42"/>
      <c r="L1674" s="42"/>
      <c r="AC1674" s="30"/>
      <c r="AD1674" s="30"/>
      <c r="AE1674" s="30"/>
      <c r="AF1674" s="30"/>
      <c r="AG1674" s="30"/>
    </row>
    <row r="1675" spans="11:33" ht="12.75">
      <c r="K1675" s="42"/>
      <c r="L1675" s="42"/>
      <c r="AC1675" s="30"/>
      <c r="AD1675" s="30"/>
      <c r="AE1675" s="30"/>
      <c r="AF1675" s="30"/>
      <c r="AG1675" s="30"/>
    </row>
    <row r="1676" spans="11:33" ht="12.75">
      <c r="K1676" s="42"/>
      <c r="L1676" s="42"/>
      <c r="AC1676" s="30"/>
      <c r="AD1676" s="30"/>
      <c r="AE1676" s="30"/>
      <c r="AF1676" s="30"/>
      <c r="AG1676" s="30"/>
    </row>
    <row r="1677" spans="11:33" ht="12.75">
      <c r="K1677" s="42"/>
      <c r="L1677" s="42"/>
      <c r="AC1677" s="30"/>
      <c r="AD1677" s="30"/>
      <c r="AE1677" s="30"/>
      <c r="AF1677" s="30"/>
      <c r="AG1677" s="30"/>
    </row>
    <row r="1678" spans="11:33" ht="12.75">
      <c r="K1678" s="42"/>
      <c r="L1678" s="42"/>
      <c r="AC1678" s="30"/>
      <c r="AD1678" s="30"/>
      <c r="AE1678" s="30"/>
      <c r="AF1678" s="30"/>
      <c r="AG1678" s="30"/>
    </row>
    <row r="1679" spans="11:33" ht="12.75">
      <c r="K1679" s="42"/>
      <c r="L1679" s="42"/>
      <c r="AC1679" s="30"/>
      <c r="AD1679" s="30"/>
      <c r="AE1679" s="30"/>
      <c r="AF1679" s="30"/>
      <c r="AG1679" s="30"/>
    </row>
    <row r="1680" spans="11:33" ht="12.75">
      <c r="K1680" s="42"/>
      <c r="L1680" s="42"/>
      <c r="AC1680" s="30"/>
      <c r="AD1680" s="30"/>
      <c r="AE1680" s="30"/>
      <c r="AF1680" s="30"/>
      <c r="AG1680" s="30"/>
    </row>
    <row r="1681" spans="11:33" ht="12.75">
      <c r="K1681" s="42"/>
      <c r="L1681" s="42"/>
      <c r="AC1681" s="30"/>
      <c r="AD1681" s="30"/>
      <c r="AE1681" s="30"/>
      <c r="AF1681" s="30"/>
      <c r="AG1681" s="30"/>
    </row>
    <row r="1682" spans="11:33" ht="12.75">
      <c r="K1682" s="42"/>
      <c r="L1682" s="42"/>
      <c r="AC1682" s="30"/>
      <c r="AD1682" s="30"/>
      <c r="AE1682" s="30"/>
      <c r="AF1682" s="30"/>
      <c r="AG1682" s="30"/>
    </row>
    <row r="1683" spans="11:33" ht="12.75">
      <c r="K1683" s="42"/>
      <c r="L1683" s="42"/>
      <c r="AC1683" s="30"/>
      <c r="AD1683" s="30"/>
      <c r="AE1683" s="30"/>
      <c r="AF1683" s="30"/>
      <c r="AG1683" s="30"/>
    </row>
    <row r="1684" spans="11:33" ht="12.75">
      <c r="K1684" s="42"/>
      <c r="L1684" s="42"/>
      <c r="AC1684" s="30"/>
      <c r="AD1684" s="30"/>
      <c r="AE1684" s="30"/>
      <c r="AF1684" s="30"/>
      <c r="AG1684" s="30"/>
    </row>
    <row r="1685" spans="11:33" ht="12.75">
      <c r="K1685" s="42"/>
      <c r="L1685" s="42"/>
      <c r="AC1685" s="30"/>
      <c r="AD1685" s="30"/>
      <c r="AE1685" s="30"/>
      <c r="AF1685" s="30"/>
      <c r="AG1685" s="30"/>
    </row>
    <row r="1686" spans="11:33" ht="12.75">
      <c r="K1686" s="42"/>
      <c r="L1686" s="42"/>
      <c r="AC1686" s="30"/>
      <c r="AD1686" s="30"/>
      <c r="AE1686" s="30"/>
      <c r="AF1686" s="30"/>
      <c r="AG1686" s="30"/>
    </row>
    <row r="1687" spans="11:33" ht="12.75">
      <c r="K1687" s="42"/>
      <c r="L1687" s="42"/>
      <c r="AC1687" s="30"/>
      <c r="AD1687" s="30"/>
      <c r="AE1687" s="30"/>
      <c r="AF1687" s="30"/>
      <c r="AG1687" s="30"/>
    </row>
    <row r="1688" spans="11:33" ht="12.75">
      <c r="K1688" s="42"/>
      <c r="L1688" s="42"/>
      <c r="AC1688" s="30"/>
      <c r="AD1688" s="30"/>
      <c r="AE1688" s="30"/>
      <c r="AF1688" s="30"/>
      <c r="AG1688" s="30"/>
    </row>
    <row r="1689" spans="11:33" ht="12.75">
      <c r="K1689" s="42"/>
      <c r="L1689" s="42"/>
      <c r="AC1689" s="30"/>
      <c r="AD1689" s="30"/>
      <c r="AE1689" s="30"/>
      <c r="AF1689" s="30"/>
      <c r="AG1689" s="30"/>
    </row>
    <row r="1690" spans="11:33" ht="12.75">
      <c r="K1690" s="42"/>
      <c r="L1690" s="42"/>
      <c r="AC1690" s="30"/>
      <c r="AD1690" s="30"/>
      <c r="AE1690" s="30"/>
      <c r="AF1690" s="30"/>
      <c r="AG1690" s="30"/>
    </row>
    <row r="1691" spans="11:33" ht="12.75">
      <c r="K1691" s="42"/>
      <c r="L1691" s="42"/>
      <c r="AC1691" s="30"/>
      <c r="AD1691" s="30"/>
      <c r="AE1691" s="30"/>
      <c r="AF1691" s="30"/>
      <c r="AG1691" s="30"/>
    </row>
    <row r="1692" spans="11:33" ht="12.75">
      <c r="K1692" s="42"/>
      <c r="L1692" s="42"/>
      <c r="AC1692" s="30"/>
      <c r="AD1692" s="30"/>
      <c r="AE1692" s="30"/>
      <c r="AF1692" s="30"/>
      <c r="AG1692" s="30"/>
    </row>
    <row r="1693" spans="11:33" ht="12.75">
      <c r="K1693" s="42"/>
      <c r="L1693" s="42"/>
      <c r="AC1693" s="30"/>
      <c r="AD1693" s="30"/>
      <c r="AE1693" s="30"/>
      <c r="AF1693" s="30"/>
      <c r="AG1693" s="30"/>
    </row>
    <row r="1694" spans="11:33" ht="12.75">
      <c r="K1694" s="42"/>
      <c r="L1694" s="42"/>
      <c r="AC1694" s="30"/>
      <c r="AD1694" s="30"/>
      <c r="AE1694" s="30"/>
      <c r="AF1694" s="30"/>
      <c r="AG1694" s="30"/>
    </row>
    <row r="1695" spans="11:33" ht="12.75">
      <c r="K1695" s="42"/>
      <c r="L1695" s="42"/>
      <c r="AC1695" s="30"/>
      <c r="AD1695" s="30"/>
      <c r="AE1695" s="30"/>
      <c r="AF1695" s="30"/>
      <c r="AG1695" s="30"/>
    </row>
    <row r="1696" spans="11:33" ht="12.75">
      <c r="K1696" s="42"/>
      <c r="L1696" s="42"/>
      <c r="AC1696" s="30"/>
      <c r="AD1696" s="30"/>
      <c r="AE1696" s="30"/>
      <c r="AF1696" s="30"/>
      <c r="AG1696" s="30"/>
    </row>
    <row r="1697" spans="11:33" ht="12.75">
      <c r="K1697" s="42"/>
      <c r="L1697" s="42"/>
      <c r="AC1697" s="30"/>
      <c r="AD1697" s="30"/>
      <c r="AE1697" s="30"/>
      <c r="AF1697" s="30"/>
      <c r="AG1697" s="30"/>
    </row>
    <row r="1698" spans="11:33" ht="12.75">
      <c r="K1698" s="42"/>
      <c r="L1698" s="42"/>
      <c r="AC1698" s="30"/>
      <c r="AD1698" s="30"/>
      <c r="AE1698" s="30"/>
      <c r="AF1698" s="30"/>
      <c r="AG1698" s="30"/>
    </row>
    <row r="1699" spans="11:33" ht="12.75">
      <c r="K1699" s="42"/>
      <c r="L1699" s="42"/>
      <c r="AC1699" s="30"/>
      <c r="AD1699" s="30"/>
      <c r="AE1699" s="30"/>
      <c r="AF1699" s="30"/>
      <c r="AG1699" s="30"/>
    </row>
    <row r="1700" spans="11:33" ht="12.75">
      <c r="K1700" s="42"/>
      <c r="L1700" s="42"/>
      <c r="AC1700" s="30"/>
      <c r="AD1700" s="30"/>
      <c r="AE1700" s="30"/>
      <c r="AF1700" s="30"/>
      <c r="AG1700" s="30"/>
    </row>
    <row r="1701" spans="11:33" ht="12.75">
      <c r="K1701" s="42"/>
      <c r="L1701" s="42"/>
      <c r="AC1701" s="30"/>
      <c r="AD1701" s="30"/>
      <c r="AE1701" s="30"/>
      <c r="AF1701" s="30"/>
      <c r="AG1701" s="30"/>
    </row>
    <row r="1702" spans="11:33" ht="12.75">
      <c r="K1702" s="42"/>
      <c r="L1702" s="42"/>
      <c r="AC1702" s="30"/>
      <c r="AD1702" s="30"/>
      <c r="AE1702" s="30"/>
      <c r="AF1702" s="30"/>
      <c r="AG1702" s="30"/>
    </row>
    <row r="1703" spans="11:33" ht="12.75">
      <c r="K1703" s="42"/>
      <c r="L1703" s="42"/>
      <c r="AC1703" s="30"/>
      <c r="AD1703" s="30"/>
      <c r="AE1703" s="30"/>
      <c r="AF1703" s="30"/>
      <c r="AG1703" s="30"/>
    </row>
    <row r="1704" spans="11:33" ht="12.75">
      <c r="K1704" s="42"/>
      <c r="L1704" s="42"/>
      <c r="AC1704" s="30"/>
      <c r="AD1704" s="30"/>
      <c r="AE1704" s="30"/>
      <c r="AF1704" s="30"/>
      <c r="AG1704" s="30"/>
    </row>
    <row r="1705" spans="11:33" ht="12.75">
      <c r="K1705" s="42"/>
      <c r="L1705" s="42"/>
      <c r="AC1705" s="30"/>
      <c r="AD1705" s="30"/>
      <c r="AE1705" s="30"/>
      <c r="AF1705" s="30"/>
      <c r="AG1705" s="30"/>
    </row>
    <row r="1706" spans="11:33" ht="12.75">
      <c r="K1706" s="42"/>
      <c r="L1706" s="42"/>
      <c r="AC1706" s="30"/>
      <c r="AD1706" s="30"/>
      <c r="AE1706" s="30"/>
      <c r="AF1706" s="30"/>
      <c r="AG1706" s="30"/>
    </row>
    <row r="1707" spans="11:33" ht="12.75">
      <c r="K1707" s="42"/>
      <c r="L1707" s="42"/>
      <c r="AC1707" s="30"/>
      <c r="AD1707" s="30"/>
      <c r="AE1707" s="30"/>
      <c r="AF1707" s="30"/>
      <c r="AG1707" s="30"/>
    </row>
    <row r="1708" spans="11:33" ht="12.75">
      <c r="K1708" s="42"/>
      <c r="L1708" s="42"/>
      <c r="AC1708" s="30"/>
      <c r="AD1708" s="30"/>
      <c r="AE1708" s="30"/>
      <c r="AF1708" s="30"/>
      <c r="AG1708" s="30"/>
    </row>
    <row r="1709" spans="11:33" ht="12.75">
      <c r="K1709" s="42"/>
      <c r="L1709" s="42"/>
      <c r="AC1709" s="30"/>
      <c r="AD1709" s="30"/>
      <c r="AE1709" s="30"/>
      <c r="AF1709" s="30"/>
      <c r="AG1709" s="30"/>
    </row>
    <row r="1710" spans="11:33" ht="12.75">
      <c r="K1710" s="42"/>
      <c r="L1710" s="42"/>
      <c r="AC1710" s="30"/>
      <c r="AD1710" s="30"/>
      <c r="AE1710" s="30"/>
      <c r="AF1710" s="30"/>
      <c r="AG1710" s="30"/>
    </row>
    <row r="1711" spans="11:33" ht="12.75">
      <c r="K1711" s="42"/>
      <c r="L1711" s="42"/>
      <c r="AC1711" s="30"/>
      <c r="AD1711" s="30"/>
      <c r="AE1711" s="30"/>
      <c r="AF1711" s="30"/>
      <c r="AG1711" s="30"/>
    </row>
    <row r="1712" spans="11:33" ht="12.75">
      <c r="K1712" s="42"/>
      <c r="L1712" s="42"/>
      <c r="AC1712" s="30"/>
      <c r="AD1712" s="30"/>
      <c r="AE1712" s="30"/>
      <c r="AF1712" s="30"/>
      <c r="AG1712" s="30"/>
    </row>
    <row r="1713" spans="11:33" ht="12.75">
      <c r="K1713" s="42"/>
      <c r="L1713" s="42"/>
      <c r="AC1713" s="30"/>
      <c r="AD1713" s="30"/>
      <c r="AE1713" s="30"/>
      <c r="AF1713" s="30"/>
      <c r="AG1713" s="30"/>
    </row>
    <row r="1714" spans="11:33" ht="12.75">
      <c r="K1714" s="42"/>
      <c r="L1714" s="42"/>
      <c r="AC1714" s="30"/>
      <c r="AD1714" s="30"/>
      <c r="AE1714" s="30"/>
      <c r="AF1714" s="30"/>
      <c r="AG1714" s="30"/>
    </row>
    <row r="1715" spans="11:33" ht="12.75">
      <c r="K1715" s="42"/>
      <c r="L1715" s="42"/>
      <c r="AC1715" s="30"/>
      <c r="AD1715" s="30"/>
      <c r="AE1715" s="30"/>
      <c r="AF1715" s="30"/>
      <c r="AG1715" s="30"/>
    </row>
    <row r="1716" spans="11:33" ht="12.75">
      <c r="K1716" s="42"/>
      <c r="L1716" s="42"/>
      <c r="AC1716" s="30"/>
      <c r="AD1716" s="30"/>
      <c r="AE1716" s="30"/>
      <c r="AF1716" s="30"/>
      <c r="AG1716" s="30"/>
    </row>
    <row r="1717" spans="11:33" ht="12.75">
      <c r="K1717" s="42"/>
      <c r="L1717" s="42"/>
      <c r="AC1717" s="30"/>
      <c r="AD1717" s="30"/>
      <c r="AE1717" s="30"/>
      <c r="AF1717" s="30"/>
      <c r="AG1717" s="30"/>
    </row>
    <row r="1718" spans="11:33" ht="12.75">
      <c r="K1718" s="42"/>
      <c r="L1718" s="42"/>
      <c r="AC1718" s="30"/>
      <c r="AD1718" s="30"/>
      <c r="AE1718" s="30"/>
      <c r="AF1718" s="30"/>
      <c r="AG1718" s="30"/>
    </row>
    <row r="1719" spans="11:33" ht="12.75">
      <c r="K1719" s="42"/>
      <c r="L1719" s="42"/>
      <c r="AC1719" s="30"/>
      <c r="AD1719" s="30"/>
      <c r="AE1719" s="30"/>
      <c r="AF1719" s="30"/>
      <c r="AG1719" s="30"/>
    </row>
    <row r="1720" spans="11:33" ht="12.75">
      <c r="K1720" s="42"/>
      <c r="L1720" s="42"/>
      <c r="AC1720" s="30"/>
      <c r="AD1720" s="30"/>
      <c r="AE1720" s="30"/>
      <c r="AF1720" s="30"/>
      <c r="AG1720" s="30"/>
    </row>
    <row r="1721" spans="11:33" ht="12.75">
      <c r="K1721" s="42"/>
      <c r="L1721" s="42"/>
      <c r="AC1721" s="30"/>
      <c r="AD1721" s="30"/>
      <c r="AE1721" s="30"/>
      <c r="AF1721" s="30"/>
      <c r="AG1721" s="30"/>
    </row>
    <row r="1722" spans="11:33" ht="12.75">
      <c r="K1722" s="42"/>
      <c r="L1722" s="42"/>
      <c r="AC1722" s="30"/>
      <c r="AD1722" s="30"/>
      <c r="AE1722" s="30"/>
      <c r="AF1722" s="30"/>
      <c r="AG1722" s="30"/>
    </row>
    <row r="1723" spans="11:33" ht="12.75">
      <c r="K1723" s="42"/>
      <c r="L1723" s="42"/>
      <c r="AC1723" s="30"/>
      <c r="AD1723" s="30"/>
      <c r="AE1723" s="30"/>
      <c r="AF1723" s="30"/>
      <c r="AG1723" s="30"/>
    </row>
    <row r="1724" spans="11:33" ht="12.75">
      <c r="K1724" s="42"/>
      <c r="L1724" s="42"/>
      <c r="AC1724" s="30"/>
      <c r="AD1724" s="30"/>
      <c r="AE1724" s="30"/>
      <c r="AF1724" s="30"/>
      <c r="AG1724" s="30"/>
    </row>
    <row r="1725" spans="11:33" ht="12.75">
      <c r="K1725" s="42"/>
      <c r="L1725" s="42"/>
      <c r="AC1725" s="30"/>
      <c r="AD1725" s="30"/>
      <c r="AE1725" s="30"/>
      <c r="AF1725" s="30"/>
      <c r="AG1725" s="30"/>
    </row>
    <row r="1726" spans="11:33" ht="12.75">
      <c r="K1726" s="42"/>
      <c r="L1726" s="42"/>
      <c r="AC1726" s="30"/>
      <c r="AD1726" s="30"/>
      <c r="AE1726" s="30"/>
      <c r="AF1726" s="30"/>
      <c r="AG1726" s="30"/>
    </row>
    <row r="1727" spans="11:33" ht="12.75">
      <c r="K1727" s="42"/>
      <c r="L1727" s="42"/>
      <c r="AC1727" s="30"/>
      <c r="AD1727" s="30"/>
      <c r="AE1727" s="30"/>
      <c r="AF1727" s="30"/>
      <c r="AG1727" s="30"/>
    </row>
    <row r="1728" spans="11:33" ht="12.75">
      <c r="K1728" s="42"/>
      <c r="L1728" s="42"/>
      <c r="AC1728" s="30"/>
      <c r="AD1728" s="30"/>
      <c r="AE1728" s="30"/>
      <c r="AF1728" s="30"/>
      <c r="AG1728" s="30"/>
    </row>
    <row r="1729" spans="11:33" ht="12.75">
      <c r="K1729" s="42"/>
      <c r="L1729" s="42"/>
      <c r="AC1729" s="30"/>
      <c r="AD1729" s="30"/>
      <c r="AE1729" s="30"/>
      <c r="AF1729" s="30"/>
      <c r="AG1729" s="30"/>
    </row>
    <row r="1730" spans="11:33" ht="12.75">
      <c r="K1730" s="42"/>
      <c r="L1730" s="42"/>
      <c r="AC1730" s="30"/>
      <c r="AD1730" s="30"/>
      <c r="AE1730" s="30"/>
      <c r="AF1730" s="30"/>
      <c r="AG1730" s="30"/>
    </row>
    <row r="1731" spans="11:33" ht="12.75">
      <c r="K1731" s="42"/>
      <c r="L1731" s="42"/>
      <c r="AC1731" s="30"/>
      <c r="AD1731" s="30"/>
      <c r="AE1731" s="30"/>
      <c r="AF1731" s="30"/>
      <c r="AG1731" s="30"/>
    </row>
    <row r="1732" spans="11:33" ht="12.75">
      <c r="K1732" s="42"/>
      <c r="L1732" s="42"/>
      <c r="AC1732" s="30"/>
      <c r="AD1732" s="30"/>
      <c r="AE1732" s="30"/>
      <c r="AF1732" s="30"/>
      <c r="AG1732" s="30"/>
    </row>
    <row r="1733" spans="11:33" ht="12.75">
      <c r="K1733" s="42"/>
      <c r="L1733" s="42"/>
      <c r="AC1733" s="30"/>
      <c r="AD1733" s="30"/>
      <c r="AE1733" s="30"/>
      <c r="AF1733" s="30"/>
      <c r="AG1733" s="30"/>
    </row>
    <row r="1734" spans="11:33" ht="12.75">
      <c r="K1734" s="42"/>
      <c r="L1734" s="42"/>
      <c r="AC1734" s="30"/>
      <c r="AD1734" s="30"/>
      <c r="AE1734" s="30"/>
      <c r="AF1734" s="30"/>
      <c r="AG1734" s="30"/>
    </row>
    <row r="1735" spans="11:33" ht="12.75">
      <c r="K1735" s="42"/>
      <c r="L1735" s="42"/>
      <c r="AC1735" s="30"/>
      <c r="AD1735" s="30"/>
      <c r="AE1735" s="30"/>
      <c r="AF1735" s="30"/>
      <c r="AG1735" s="30"/>
    </row>
    <row r="1736" spans="11:33" ht="12.75">
      <c r="K1736" s="42"/>
      <c r="L1736" s="42"/>
      <c r="AC1736" s="30"/>
      <c r="AD1736" s="30"/>
      <c r="AE1736" s="30"/>
      <c r="AF1736" s="30"/>
      <c r="AG1736" s="30"/>
    </row>
    <row r="1737" spans="11:33" ht="12.75">
      <c r="K1737" s="42"/>
      <c r="L1737" s="42"/>
      <c r="AC1737" s="30"/>
      <c r="AD1737" s="30"/>
      <c r="AE1737" s="30"/>
      <c r="AF1737" s="30"/>
      <c r="AG1737" s="30"/>
    </row>
    <row r="1738" spans="11:33" ht="12.75">
      <c r="K1738" s="42"/>
      <c r="L1738" s="42"/>
      <c r="AC1738" s="30"/>
      <c r="AD1738" s="30"/>
      <c r="AE1738" s="30"/>
      <c r="AF1738" s="30"/>
      <c r="AG1738" s="30"/>
    </row>
    <row r="1739" spans="11:33" ht="12.75">
      <c r="K1739" s="42"/>
      <c r="L1739" s="42"/>
      <c r="AC1739" s="30"/>
      <c r="AD1739" s="30"/>
      <c r="AE1739" s="30"/>
      <c r="AF1739" s="30"/>
      <c r="AG1739" s="30"/>
    </row>
    <row r="1740" spans="11:33" ht="12.75">
      <c r="K1740" s="42"/>
      <c r="L1740" s="42"/>
      <c r="AC1740" s="30"/>
      <c r="AD1740" s="30"/>
      <c r="AE1740" s="30"/>
      <c r="AF1740" s="30"/>
      <c r="AG1740" s="30"/>
    </row>
    <row r="1741" spans="11:33" ht="12.75">
      <c r="K1741" s="42"/>
      <c r="L1741" s="42"/>
      <c r="AC1741" s="30"/>
      <c r="AD1741" s="30"/>
      <c r="AE1741" s="30"/>
      <c r="AF1741" s="30"/>
      <c r="AG1741" s="30"/>
    </row>
    <row r="1742" spans="11:33" ht="12.75">
      <c r="K1742" s="42"/>
      <c r="L1742" s="42"/>
      <c r="AC1742" s="30"/>
      <c r="AD1742" s="30"/>
      <c r="AE1742" s="30"/>
      <c r="AF1742" s="30"/>
      <c r="AG1742" s="30"/>
    </row>
    <row r="1743" spans="11:33" ht="12.75">
      <c r="K1743" s="42"/>
      <c r="L1743" s="42"/>
      <c r="AC1743" s="30"/>
      <c r="AD1743" s="30"/>
      <c r="AE1743" s="30"/>
      <c r="AF1743" s="30"/>
      <c r="AG1743" s="30"/>
    </row>
    <row r="1744" spans="11:33" ht="12.75">
      <c r="K1744" s="42"/>
      <c r="L1744" s="42"/>
      <c r="AC1744" s="30"/>
      <c r="AD1744" s="30"/>
      <c r="AE1744" s="30"/>
      <c r="AF1744" s="30"/>
      <c r="AG1744" s="30"/>
    </row>
    <row r="1745" spans="11:33" ht="12.75">
      <c r="K1745" s="42"/>
      <c r="L1745" s="42"/>
      <c r="AC1745" s="30"/>
      <c r="AD1745" s="30"/>
      <c r="AE1745" s="30"/>
      <c r="AF1745" s="30"/>
      <c r="AG1745" s="30"/>
    </row>
    <row r="1746" spans="11:33" ht="12.75">
      <c r="K1746" s="42"/>
      <c r="L1746" s="42"/>
      <c r="AC1746" s="30"/>
      <c r="AD1746" s="30"/>
      <c r="AE1746" s="30"/>
      <c r="AF1746" s="30"/>
      <c r="AG1746" s="30"/>
    </row>
    <row r="1747" spans="11:33" ht="12.75">
      <c r="K1747" s="42"/>
      <c r="L1747" s="42"/>
      <c r="AC1747" s="30"/>
      <c r="AD1747" s="30"/>
      <c r="AE1747" s="30"/>
      <c r="AF1747" s="30"/>
      <c r="AG1747" s="30"/>
    </row>
    <row r="1748" spans="11:33" ht="12.75">
      <c r="K1748" s="42"/>
      <c r="L1748" s="42"/>
      <c r="AC1748" s="30"/>
      <c r="AD1748" s="30"/>
      <c r="AE1748" s="30"/>
      <c r="AF1748" s="30"/>
      <c r="AG1748" s="30"/>
    </row>
    <row r="1749" spans="11:33" ht="12.75">
      <c r="K1749" s="42"/>
      <c r="L1749" s="42"/>
      <c r="AC1749" s="30"/>
      <c r="AD1749" s="30"/>
      <c r="AE1749" s="30"/>
      <c r="AF1749" s="30"/>
      <c r="AG1749" s="30"/>
    </row>
    <row r="1750" spans="11:33" ht="12.75">
      <c r="K1750" s="42"/>
      <c r="L1750" s="42"/>
      <c r="AC1750" s="30"/>
      <c r="AD1750" s="30"/>
      <c r="AE1750" s="30"/>
      <c r="AF1750" s="30"/>
      <c r="AG1750" s="30"/>
    </row>
    <row r="1751" spans="11:33" ht="12.75">
      <c r="K1751" s="42"/>
      <c r="L1751" s="42"/>
      <c r="AC1751" s="30"/>
      <c r="AD1751" s="30"/>
      <c r="AE1751" s="30"/>
      <c r="AF1751" s="30"/>
      <c r="AG1751" s="30"/>
    </row>
    <row r="1752" spans="11:33" ht="12.75">
      <c r="K1752" s="42"/>
      <c r="L1752" s="42"/>
      <c r="AC1752" s="30"/>
      <c r="AD1752" s="30"/>
      <c r="AE1752" s="30"/>
      <c r="AF1752" s="30"/>
      <c r="AG1752" s="30"/>
    </row>
    <row r="1753" spans="11:33" ht="12.75">
      <c r="K1753" s="42"/>
      <c r="L1753" s="42"/>
      <c r="AC1753" s="30"/>
      <c r="AD1753" s="30"/>
      <c r="AE1753" s="30"/>
      <c r="AF1753" s="30"/>
      <c r="AG1753" s="30"/>
    </row>
    <row r="1754" spans="11:33" ht="12.75">
      <c r="K1754" s="42"/>
      <c r="L1754" s="42"/>
      <c r="AC1754" s="30"/>
      <c r="AD1754" s="30"/>
      <c r="AE1754" s="30"/>
      <c r="AF1754" s="30"/>
      <c r="AG1754" s="30"/>
    </row>
    <row r="1755" spans="11:33" ht="12.75">
      <c r="K1755" s="42"/>
      <c r="L1755" s="42"/>
      <c r="AC1755" s="30"/>
      <c r="AD1755" s="30"/>
      <c r="AE1755" s="30"/>
      <c r="AF1755" s="30"/>
      <c r="AG1755" s="30"/>
    </row>
    <row r="1756" spans="11:33" ht="12.75">
      <c r="K1756" s="42"/>
      <c r="L1756" s="42"/>
      <c r="AC1756" s="30"/>
      <c r="AD1756" s="30"/>
      <c r="AE1756" s="30"/>
      <c r="AF1756" s="30"/>
      <c r="AG1756" s="30"/>
    </row>
    <row r="1757" spans="11:33" ht="12.75">
      <c r="K1757" s="42"/>
      <c r="L1757" s="42"/>
      <c r="AC1757" s="30"/>
      <c r="AD1757" s="30"/>
      <c r="AE1757" s="30"/>
      <c r="AF1757" s="30"/>
      <c r="AG1757" s="30"/>
    </row>
    <row r="1758" spans="11:33" ht="12.75">
      <c r="K1758" s="42"/>
      <c r="L1758" s="42"/>
      <c r="AC1758" s="30"/>
      <c r="AD1758" s="30"/>
      <c r="AE1758" s="30"/>
      <c r="AF1758" s="30"/>
      <c r="AG1758" s="30"/>
    </row>
    <row r="1759" spans="11:33" ht="12.75">
      <c r="K1759" s="42"/>
      <c r="L1759" s="42"/>
      <c r="AC1759" s="30"/>
      <c r="AD1759" s="30"/>
      <c r="AE1759" s="30"/>
      <c r="AF1759" s="30"/>
      <c r="AG1759" s="30"/>
    </row>
    <row r="1760" spans="11:33" ht="12.75">
      <c r="K1760" s="42"/>
      <c r="L1760" s="42"/>
      <c r="AC1760" s="30"/>
      <c r="AD1760" s="30"/>
      <c r="AE1760" s="30"/>
      <c r="AF1760" s="30"/>
      <c r="AG1760" s="30"/>
    </row>
    <row r="1761" spans="11:33" ht="12.75">
      <c r="K1761" s="42"/>
      <c r="L1761" s="42"/>
      <c r="AC1761" s="30"/>
      <c r="AD1761" s="30"/>
      <c r="AE1761" s="30"/>
      <c r="AF1761" s="30"/>
      <c r="AG1761" s="30"/>
    </row>
    <row r="1762" spans="11:33" ht="12.75">
      <c r="K1762" s="42"/>
      <c r="L1762" s="42"/>
      <c r="AC1762" s="30"/>
      <c r="AD1762" s="30"/>
      <c r="AE1762" s="30"/>
      <c r="AF1762" s="30"/>
      <c r="AG1762" s="30"/>
    </row>
    <row r="1763" spans="11:33" ht="12.75">
      <c r="K1763" s="42"/>
      <c r="L1763" s="42"/>
      <c r="AC1763" s="30"/>
      <c r="AD1763" s="30"/>
      <c r="AE1763" s="30"/>
      <c r="AF1763" s="30"/>
      <c r="AG1763" s="30"/>
    </row>
    <row r="1764" spans="11:33" ht="12.75">
      <c r="K1764" s="42"/>
      <c r="L1764" s="42"/>
      <c r="AC1764" s="30"/>
      <c r="AD1764" s="30"/>
      <c r="AE1764" s="30"/>
      <c r="AF1764" s="30"/>
      <c r="AG1764" s="30"/>
    </row>
    <row r="1765" spans="11:33" ht="12.75">
      <c r="K1765" s="42"/>
      <c r="L1765" s="42"/>
      <c r="AC1765" s="30"/>
      <c r="AD1765" s="30"/>
      <c r="AE1765" s="30"/>
      <c r="AF1765" s="30"/>
      <c r="AG1765" s="30"/>
    </row>
    <row r="1766" spans="11:33" ht="12.75">
      <c r="K1766" s="42"/>
      <c r="L1766" s="42"/>
      <c r="AC1766" s="30"/>
      <c r="AD1766" s="30"/>
      <c r="AE1766" s="30"/>
      <c r="AF1766" s="30"/>
      <c r="AG1766" s="30"/>
    </row>
    <row r="1767" spans="11:33" ht="12.75">
      <c r="K1767" s="42"/>
      <c r="L1767" s="42"/>
      <c r="AC1767" s="30"/>
      <c r="AD1767" s="30"/>
      <c r="AE1767" s="30"/>
      <c r="AF1767" s="30"/>
      <c r="AG1767" s="30"/>
    </row>
    <row r="1768" spans="11:33" ht="12.75">
      <c r="K1768" s="42"/>
      <c r="L1768" s="42"/>
      <c r="AC1768" s="30"/>
      <c r="AD1768" s="30"/>
      <c r="AE1768" s="30"/>
      <c r="AF1768" s="30"/>
      <c r="AG1768" s="30"/>
    </row>
    <row r="1769" spans="11:33" ht="12.75">
      <c r="K1769" s="42"/>
      <c r="L1769" s="42"/>
      <c r="AC1769" s="30"/>
      <c r="AD1769" s="30"/>
      <c r="AE1769" s="30"/>
      <c r="AF1769" s="30"/>
      <c r="AG1769" s="30"/>
    </row>
    <row r="1770" spans="11:33" ht="12.75">
      <c r="K1770" s="42"/>
      <c r="L1770" s="42"/>
      <c r="AC1770" s="30"/>
      <c r="AD1770" s="30"/>
      <c r="AE1770" s="30"/>
      <c r="AF1770" s="30"/>
      <c r="AG1770" s="30"/>
    </row>
    <row r="1771" spans="11:33" ht="12.75">
      <c r="K1771" s="42"/>
      <c r="L1771" s="42"/>
      <c r="AC1771" s="30"/>
      <c r="AD1771" s="30"/>
      <c r="AE1771" s="30"/>
      <c r="AF1771" s="30"/>
      <c r="AG1771" s="30"/>
    </row>
    <row r="1772" spans="11:33" ht="12.75">
      <c r="K1772" s="42"/>
      <c r="L1772" s="42"/>
      <c r="AC1772" s="30"/>
      <c r="AD1772" s="30"/>
      <c r="AE1772" s="30"/>
      <c r="AF1772" s="30"/>
      <c r="AG1772" s="30"/>
    </row>
    <row r="1773" spans="11:33" ht="12.75">
      <c r="K1773" s="42"/>
      <c r="L1773" s="42"/>
      <c r="AC1773" s="30"/>
      <c r="AD1773" s="30"/>
      <c r="AE1773" s="30"/>
      <c r="AF1773" s="30"/>
      <c r="AG1773" s="30"/>
    </row>
    <row r="1774" spans="11:33" ht="12.75">
      <c r="K1774" s="42"/>
      <c r="L1774" s="42"/>
      <c r="AC1774" s="30"/>
      <c r="AD1774" s="30"/>
      <c r="AE1774" s="30"/>
      <c r="AF1774" s="30"/>
      <c r="AG1774" s="30"/>
    </row>
    <row r="1775" spans="11:33" ht="12.75">
      <c r="K1775" s="42"/>
      <c r="L1775" s="42"/>
      <c r="AC1775" s="30"/>
      <c r="AD1775" s="30"/>
      <c r="AE1775" s="30"/>
      <c r="AF1775" s="30"/>
      <c r="AG1775" s="30"/>
    </row>
    <row r="1776" spans="11:33" ht="12.75">
      <c r="K1776" s="42"/>
      <c r="L1776" s="42"/>
      <c r="AC1776" s="30"/>
      <c r="AD1776" s="30"/>
      <c r="AE1776" s="30"/>
      <c r="AF1776" s="30"/>
      <c r="AG1776" s="30"/>
    </row>
    <row r="1777" spans="11:33" ht="12.75">
      <c r="K1777" s="42"/>
      <c r="L1777" s="42"/>
      <c r="AC1777" s="30"/>
      <c r="AD1777" s="30"/>
      <c r="AE1777" s="30"/>
      <c r="AF1777" s="30"/>
      <c r="AG1777" s="30"/>
    </row>
    <row r="1778" spans="11:33" ht="12.75">
      <c r="K1778" s="42"/>
      <c r="L1778" s="42"/>
      <c r="AC1778" s="30"/>
      <c r="AD1778" s="30"/>
      <c r="AE1778" s="30"/>
      <c r="AF1778" s="30"/>
      <c r="AG1778" s="30"/>
    </row>
    <row r="1779" spans="11:33" ht="12.75">
      <c r="K1779" s="42"/>
      <c r="L1779" s="42"/>
      <c r="AC1779" s="30"/>
      <c r="AD1779" s="30"/>
      <c r="AE1779" s="30"/>
      <c r="AF1779" s="30"/>
      <c r="AG1779" s="30"/>
    </row>
    <row r="1780" spans="11:33" ht="12.75">
      <c r="K1780" s="42"/>
      <c r="L1780" s="42"/>
      <c r="AC1780" s="30"/>
      <c r="AD1780" s="30"/>
      <c r="AE1780" s="30"/>
      <c r="AF1780" s="30"/>
      <c r="AG1780" s="30"/>
    </row>
    <row r="1781" spans="11:33" ht="12.75">
      <c r="K1781" s="42"/>
      <c r="L1781" s="42"/>
      <c r="AC1781" s="30"/>
      <c r="AD1781" s="30"/>
      <c r="AE1781" s="30"/>
      <c r="AF1781" s="30"/>
      <c r="AG1781" s="30"/>
    </row>
    <row r="1782" spans="11:33" ht="12.75">
      <c r="K1782" s="42"/>
      <c r="L1782" s="42"/>
      <c r="AC1782" s="30"/>
      <c r="AD1782" s="30"/>
      <c r="AE1782" s="30"/>
      <c r="AF1782" s="30"/>
      <c r="AG1782" s="30"/>
    </row>
    <row r="1783" spans="11:33" ht="12.75">
      <c r="K1783" s="42"/>
      <c r="L1783" s="42"/>
      <c r="AC1783" s="30"/>
      <c r="AD1783" s="30"/>
      <c r="AE1783" s="30"/>
      <c r="AF1783" s="30"/>
      <c r="AG1783" s="30"/>
    </row>
    <row r="1784" spans="11:33" ht="12.75">
      <c r="K1784" s="42"/>
      <c r="L1784" s="42"/>
      <c r="AC1784" s="30"/>
      <c r="AD1784" s="30"/>
      <c r="AE1784" s="30"/>
      <c r="AF1784" s="30"/>
      <c r="AG1784" s="30"/>
    </row>
    <row r="1785" spans="11:33" ht="12.75">
      <c r="K1785" s="42"/>
      <c r="L1785" s="42"/>
      <c r="AC1785" s="30"/>
      <c r="AD1785" s="30"/>
      <c r="AE1785" s="30"/>
      <c r="AF1785" s="30"/>
      <c r="AG1785" s="30"/>
    </row>
    <row r="1786" spans="11:33" ht="12.75">
      <c r="K1786" s="42"/>
      <c r="L1786" s="42"/>
      <c r="AC1786" s="30"/>
      <c r="AD1786" s="30"/>
      <c r="AE1786" s="30"/>
      <c r="AF1786" s="30"/>
      <c r="AG1786" s="30"/>
    </row>
    <row r="1787" spans="11:33" ht="12.75">
      <c r="K1787" s="42"/>
      <c r="L1787" s="42"/>
      <c r="AC1787" s="30"/>
      <c r="AD1787" s="30"/>
      <c r="AE1787" s="30"/>
      <c r="AF1787" s="30"/>
      <c r="AG1787" s="30"/>
    </row>
    <row r="1788" spans="11:33" ht="12.75">
      <c r="K1788" s="42"/>
      <c r="L1788" s="42"/>
      <c r="AC1788" s="30"/>
      <c r="AD1788" s="30"/>
      <c r="AE1788" s="30"/>
      <c r="AF1788" s="30"/>
      <c r="AG1788" s="30"/>
    </row>
    <row r="1789" spans="11:33" ht="12.75">
      <c r="K1789" s="42"/>
      <c r="L1789" s="42"/>
      <c r="AC1789" s="30"/>
      <c r="AD1789" s="30"/>
      <c r="AE1789" s="30"/>
      <c r="AF1789" s="30"/>
      <c r="AG1789" s="30"/>
    </row>
    <row r="1790" spans="11:33" ht="12.75">
      <c r="K1790" s="42"/>
      <c r="L1790" s="42"/>
      <c r="AC1790" s="30"/>
      <c r="AD1790" s="30"/>
      <c r="AE1790" s="30"/>
      <c r="AF1790" s="30"/>
      <c r="AG1790" s="30"/>
    </row>
    <row r="1791" spans="11:33" ht="12.75">
      <c r="K1791" s="42"/>
      <c r="L1791" s="42"/>
      <c r="AC1791" s="30"/>
      <c r="AD1791" s="30"/>
      <c r="AE1791" s="30"/>
      <c r="AF1791" s="30"/>
      <c r="AG1791" s="30"/>
    </row>
    <row r="1792" spans="11:33" ht="12.75">
      <c r="K1792" s="42"/>
      <c r="L1792" s="42"/>
      <c r="AC1792" s="30"/>
      <c r="AD1792" s="30"/>
      <c r="AE1792" s="30"/>
      <c r="AF1792" s="30"/>
      <c r="AG1792" s="30"/>
    </row>
    <row r="1793" spans="11:33" ht="12.75">
      <c r="K1793" s="42"/>
      <c r="L1793" s="42"/>
      <c r="AC1793" s="30"/>
      <c r="AD1793" s="30"/>
      <c r="AE1793" s="30"/>
      <c r="AF1793" s="30"/>
      <c r="AG1793" s="30"/>
    </row>
    <row r="1794" spans="11:33" ht="12.75">
      <c r="K1794" s="42"/>
      <c r="L1794" s="42"/>
      <c r="AC1794" s="30"/>
      <c r="AD1794" s="30"/>
      <c r="AE1794" s="30"/>
      <c r="AF1794" s="30"/>
      <c r="AG1794" s="30"/>
    </row>
    <row r="1795" spans="11:33" ht="12.75">
      <c r="K1795" s="42"/>
      <c r="L1795" s="42"/>
      <c r="AC1795" s="30"/>
      <c r="AD1795" s="30"/>
      <c r="AE1795" s="30"/>
      <c r="AF1795" s="30"/>
      <c r="AG1795" s="30"/>
    </row>
    <row r="1796" spans="11:33" ht="12.75">
      <c r="K1796" s="42"/>
      <c r="L1796" s="42"/>
      <c r="AC1796" s="30"/>
      <c r="AD1796" s="30"/>
      <c r="AE1796" s="30"/>
      <c r="AF1796" s="30"/>
      <c r="AG1796" s="30"/>
    </row>
    <row r="1797" spans="11:33" ht="12.75">
      <c r="K1797" s="42"/>
      <c r="L1797" s="42"/>
      <c r="AC1797" s="30"/>
      <c r="AD1797" s="30"/>
      <c r="AE1797" s="30"/>
      <c r="AF1797" s="30"/>
      <c r="AG1797" s="30"/>
    </row>
    <row r="1798" spans="11:33" ht="12.75">
      <c r="K1798" s="42"/>
      <c r="L1798" s="42"/>
      <c r="AC1798" s="30"/>
      <c r="AD1798" s="30"/>
      <c r="AE1798" s="30"/>
      <c r="AF1798" s="30"/>
      <c r="AG1798" s="30"/>
    </row>
    <row r="1799" spans="11:33" ht="12.75">
      <c r="K1799" s="42"/>
      <c r="L1799" s="42"/>
      <c r="AC1799" s="30"/>
      <c r="AD1799" s="30"/>
      <c r="AE1799" s="30"/>
      <c r="AF1799" s="30"/>
      <c r="AG1799" s="30"/>
    </row>
    <row r="1800" spans="11:33" ht="12.75">
      <c r="K1800" s="42"/>
      <c r="L1800" s="42"/>
      <c r="AC1800" s="30"/>
      <c r="AD1800" s="30"/>
      <c r="AE1800" s="30"/>
      <c r="AF1800" s="30"/>
      <c r="AG1800" s="30"/>
    </row>
    <row r="1801" spans="11:33" ht="12.75">
      <c r="K1801" s="42"/>
      <c r="L1801" s="42"/>
      <c r="AC1801" s="30"/>
      <c r="AD1801" s="30"/>
      <c r="AE1801" s="30"/>
      <c r="AF1801" s="30"/>
      <c r="AG1801" s="30"/>
    </row>
    <row r="1802" spans="11:33" ht="12.75">
      <c r="K1802" s="42"/>
      <c r="L1802" s="42"/>
      <c r="AC1802" s="30"/>
      <c r="AD1802" s="30"/>
      <c r="AE1802" s="30"/>
      <c r="AF1802" s="30"/>
      <c r="AG1802" s="30"/>
    </row>
    <row r="1803" spans="11:33" ht="12.75">
      <c r="K1803" s="42"/>
      <c r="L1803" s="42"/>
      <c r="AC1803" s="30"/>
      <c r="AD1803" s="30"/>
      <c r="AE1803" s="30"/>
      <c r="AF1803" s="30"/>
      <c r="AG1803" s="30"/>
    </row>
    <row r="1804" spans="11:33" ht="12.75">
      <c r="K1804" s="42"/>
      <c r="L1804" s="42"/>
      <c r="AC1804" s="30"/>
      <c r="AD1804" s="30"/>
      <c r="AE1804" s="30"/>
      <c r="AF1804" s="30"/>
      <c r="AG1804" s="30"/>
    </row>
    <row r="1805" spans="11:33" ht="12.75">
      <c r="K1805" s="42"/>
      <c r="L1805" s="42"/>
      <c r="AC1805" s="30"/>
      <c r="AD1805" s="30"/>
      <c r="AE1805" s="30"/>
      <c r="AF1805" s="30"/>
      <c r="AG1805" s="30"/>
    </row>
    <row r="1806" spans="11:33" ht="12.75">
      <c r="K1806" s="42"/>
      <c r="L1806" s="42"/>
      <c r="AC1806" s="30"/>
      <c r="AD1806" s="30"/>
      <c r="AE1806" s="30"/>
      <c r="AF1806" s="30"/>
      <c r="AG1806" s="30"/>
    </row>
    <row r="1807" spans="11:33" ht="12.75">
      <c r="K1807" s="42"/>
      <c r="L1807" s="42"/>
      <c r="AC1807" s="30"/>
      <c r="AD1807" s="30"/>
      <c r="AE1807" s="30"/>
      <c r="AF1807" s="30"/>
      <c r="AG1807" s="30"/>
    </row>
    <row r="1808" spans="11:33" ht="12.75">
      <c r="K1808" s="42"/>
      <c r="L1808" s="42"/>
      <c r="AC1808" s="30"/>
      <c r="AD1808" s="30"/>
      <c r="AE1808" s="30"/>
      <c r="AF1808" s="30"/>
      <c r="AG1808" s="30"/>
    </row>
    <row r="1809" spans="11:33" ht="12.75">
      <c r="K1809" s="42"/>
      <c r="L1809" s="42"/>
      <c r="AC1809" s="30"/>
      <c r="AD1809" s="30"/>
      <c r="AE1809" s="30"/>
      <c r="AF1809" s="30"/>
      <c r="AG1809" s="30"/>
    </row>
    <row r="1810" spans="11:33" ht="12.75">
      <c r="K1810" s="42"/>
      <c r="L1810" s="42"/>
      <c r="AC1810" s="30"/>
      <c r="AD1810" s="30"/>
      <c r="AE1810" s="30"/>
      <c r="AF1810" s="30"/>
      <c r="AG1810" s="30"/>
    </row>
    <row r="1811" spans="11:33" ht="12.75">
      <c r="K1811" s="42"/>
      <c r="L1811" s="42"/>
      <c r="AC1811" s="30"/>
      <c r="AD1811" s="30"/>
      <c r="AE1811" s="30"/>
      <c r="AF1811" s="30"/>
      <c r="AG1811" s="30"/>
    </row>
    <row r="1812" spans="11:33" ht="12.75">
      <c r="K1812" s="42"/>
      <c r="L1812" s="42"/>
      <c r="AC1812" s="30"/>
      <c r="AD1812" s="30"/>
      <c r="AE1812" s="30"/>
      <c r="AF1812" s="30"/>
      <c r="AG1812" s="30"/>
    </row>
    <row r="1813" spans="11:33" ht="12.75">
      <c r="K1813" s="42"/>
      <c r="L1813" s="42"/>
      <c r="AC1813" s="30"/>
      <c r="AD1813" s="30"/>
      <c r="AE1813" s="30"/>
      <c r="AF1813" s="30"/>
      <c r="AG1813" s="30"/>
    </row>
    <row r="1814" spans="11:33" ht="12.75">
      <c r="K1814" s="42"/>
      <c r="L1814" s="42"/>
      <c r="AC1814" s="30"/>
      <c r="AD1814" s="30"/>
      <c r="AE1814" s="30"/>
      <c r="AF1814" s="30"/>
      <c r="AG1814" s="30"/>
    </row>
    <row r="1815" spans="11:33" ht="12.75">
      <c r="K1815" s="42"/>
      <c r="L1815" s="42"/>
      <c r="AC1815" s="30"/>
      <c r="AD1815" s="30"/>
      <c r="AE1815" s="30"/>
      <c r="AF1815" s="30"/>
      <c r="AG1815" s="30"/>
    </row>
    <row r="1816" spans="11:33" ht="12.75">
      <c r="K1816" s="42"/>
      <c r="L1816" s="42"/>
      <c r="AC1816" s="30"/>
      <c r="AD1816" s="30"/>
      <c r="AE1816" s="30"/>
      <c r="AF1816" s="30"/>
      <c r="AG1816" s="30"/>
    </row>
    <row r="1817" spans="11:33" ht="12.75">
      <c r="K1817" s="42"/>
      <c r="L1817" s="42"/>
      <c r="AC1817" s="30"/>
      <c r="AD1817" s="30"/>
      <c r="AE1817" s="30"/>
      <c r="AF1817" s="30"/>
      <c r="AG1817" s="30"/>
    </row>
    <row r="1818" spans="11:33" ht="12.75">
      <c r="K1818" s="42"/>
      <c r="L1818" s="42"/>
      <c r="AC1818" s="30"/>
      <c r="AD1818" s="30"/>
      <c r="AE1818" s="30"/>
      <c r="AF1818" s="30"/>
      <c r="AG1818" s="30"/>
    </row>
    <row r="1819" spans="11:33" ht="12.75">
      <c r="K1819" s="42"/>
      <c r="L1819" s="42"/>
      <c r="AC1819" s="30"/>
      <c r="AD1819" s="30"/>
      <c r="AE1819" s="30"/>
      <c r="AF1819" s="30"/>
      <c r="AG1819" s="30"/>
    </row>
    <row r="1820" spans="11:33" ht="12.75">
      <c r="K1820" s="42"/>
      <c r="L1820" s="42"/>
      <c r="AC1820" s="30"/>
      <c r="AD1820" s="30"/>
      <c r="AE1820" s="30"/>
      <c r="AF1820" s="30"/>
      <c r="AG1820" s="30"/>
    </row>
    <row r="1821" spans="11:33" ht="12.75">
      <c r="K1821" s="42"/>
      <c r="L1821" s="42"/>
      <c r="AC1821" s="30"/>
      <c r="AD1821" s="30"/>
      <c r="AE1821" s="30"/>
      <c r="AF1821" s="30"/>
      <c r="AG1821" s="30"/>
    </row>
    <row r="1822" spans="11:33" ht="12.75">
      <c r="K1822" s="42"/>
      <c r="L1822" s="42"/>
      <c r="AC1822" s="30"/>
      <c r="AD1822" s="30"/>
      <c r="AE1822" s="30"/>
      <c r="AF1822" s="30"/>
      <c r="AG1822" s="30"/>
    </row>
    <row r="1823" spans="11:33" ht="12.75">
      <c r="K1823" s="42"/>
      <c r="L1823" s="42"/>
      <c r="AC1823" s="30"/>
      <c r="AD1823" s="30"/>
      <c r="AE1823" s="30"/>
      <c r="AF1823" s="30"/>
      <c r="AG1823" s="30"/>
    </row>
    <row r="1824" spans="11:33" ht="12.75">
      <c r="K1824" s="42"/>
      <c r="L1824" s="42"/>
      <c r="AC1824" s="30"/>
      <c r="AD1824" s="30"/>
      <c r="AE1824" s="30"/>
      <c r="AF1824" s="30"/>
      <c r="AG1824" s="30"/>
    </row>
    <row r="1825" spans="11:33" ht="12.75">
      <c r="K1825" s="42"/>
      <c r="L1825" s="42"/>
      <c r="AC1825" s="30"/>
      <c r="AD1825" s="30"/>
      <c r="AE1825" s="30"/>
      <c r="AF1825" s="30"/>
      <c r="AG1825" s="30"/>
    </row>
    <row r="1826" spans="11:33" ht="12.75">
      <c r="K1826" s="42"/>
      <c r="L1826" s="42"/>
      <c r="AC1826" s="30"/>
      <c r="AD1826" s="30"/>
      <c r="AE1826" s="30"/>
      <c r="AF1826" s="30"/>
      <c r="AG1826" s="30"/>
    </row>
    <row r="1827" spans="11:33" ht="12.75">
      <c r="K1827" s="42"/>
      <c r="L1827" s="42"/>
      <c r="AC1827" s="30"/>
      <c r="AD1827" s="30"/>
      <c r="AE1827" s="30"/>
      <c r="AF1827" s="30"/>
      <c r="AG1827" s="30"/>
    </row>
    <row r="1828" spans="11:33" ht="12.75">
      <c r="K1828" s="42"/>
      <c r="L1828" s="42"/>
      <c r="AC1828" s="30"/>
      <c r="AD1828" s="30"/>
      <c r="AE1828" s="30"/>
      <c r="AF1828" s="30"/>
      <c r="AG1828" s="30"/>
    </row>
    <row r="1829" spans="11:33" ht="12.75">
      <c r="K1829" s="42"/>
      <c r="L1829" s="42"/>
      <c r="AC1829" s="30"/>
      <c r="AD1829" s="30"/>
      <c r="AE1829" s="30"/>
      <c r="AF1829" s="30"/>
      <c r="AG1829" s="30"/>
    </row>
    <row r="1830" spans="11:33" ht="12.75">
      <c r="K1830" s="42"/>
      <c r="L1830" s="42"/>
      <c r="AC1830" s="30"/>
      <c r="AD1830" s="30"/>
      <c r="AE1830" s="30"/>
      <c r="AF1830" s="30"/>
      <c r="AG1830" s="30"/>
    </row>
    <row r="1831" spans="11:33" ht="12.75">
      <c r="K1831" s="42"/>
      <c r="L1831" s="42"/>
      <c r="AC1831" s="30"/>
      <c r="AD1831" s="30"/>
      <c r="AE1831" s="30"/>
      <c r="AF1831" s="30"/>
      <c r="AG1831" s="30"/>
    </row>
    <row r="1832" spans="11:33" ht="12.75">
      <c r="K1832" s="42"/>
      <c r="L1832" s="42"/>
      <c r="AC1832" s="30"/>
      <c r="AD1832" s="30"/>
      <c r="AE1832" s="30"/>
      <c r="AF1832" s="30"/>
      <c r="AG1832" s="30"/>
    </row>
    <row r="1833" spans="11:33" ht="12.75">
      <c r="K1833" s="42"/>
      <c r="L1833" s="42"/>
      <c r="AC1833" s="30"/>
      <c r="AD1833" s="30"/>
      <c r="AE1833" s="30"/>
      <c r="AF1833" s="30"/>
      <c r="AG1833" s="30"/>
    </row>
    <row r="1834" spans="11:33" ht="12.75">
      <c r="K1834" s="42"/>
      <c r="L1834" s="42"/>
      <c r="AC1834" s="30"/>
      <c r="AD1834" s="30"/>
      <c r="AE1834" s="30"/>
      <c r="AF1834" s="30"/>
      <c r="AG1834" s="30"/>
    </row>
    <row r="1835" spans="11:33" ht="12.75">
      <c r="K1835" s="42"/>
      <c r="L1835" s="42"/>
      <c r="AC1835" s="30"/>
      <c r="AD1835" s="30"/>
      <c r="AE1835" s="30"/>
      <c r="AF1835" s="30"/>
      <c r="AG1835" s="30"/>
    </row>
    <row r="1836" spans="11:33" ht="12.75">
      <c r="K1836" s="42"/>
      <c r="L1836" s="42"/>
      <c r="AC1836" s="30"/>
      <c r="AD1836" s="30"/>
      <c r="AE1836" s="30"/>
      <c r="AF1836" s="30"/>
      <c r="AG1836" s="30"/>
    </row>
    <row r="1837" spans="11:33" ht="12.75">
      <c r="K1837" s="42"/>
      <c r="L1837" s="42"/>
      <c r="AC1837" s="30"/>
      <c r="AD1837" s="30"/>
      <c r="AE1837" s="30"/>
      <c r="AF1837" s="30"/>
      <c r="AG1837" s="30"/>
    </row>
    <row r="1838" spans="11:33" ht="12.75">
      <c r="K1838" s="42"/>
      <c r="L1838" s="42"/>
      <c r="AC1838" s="30"/>
      <c r="AD1838" s="30"/>
      <c r="AE1838" s="30"/>
      <c r="AF1838" s="30"/>
      <c r="AG1838" s="30"/>
    </row>
    <row r="1839" spans="11:33" ht="12.75">
      <c r="K1839" s="42"/>
      <c r="L1839" s="42"/>
      <c r="AC1839" s="30"/>
      <c r="AD1839" s="30"/>
      <c r="AE1839" s="30"/>
      <c r="AF1839" s="30"/>
      <c r="AG1839" s="30"/>
    </row>
    <row r="1840" spans="11:33" ht="12.75">
      <c r="K1840" s="42"/>
      <c r="L1840" s="42"/>
      <c r="AC1840" s="30"/>
      <c r="AD1840" s="30"/>
      <c r="AE1840" s="30"/>
      <c r="AF1840" s="30"/>
      <c r="AG1840" s="30"/>
    </row>
    <row r="1841" spans="11:33" ht="12.75">
      <c r="K1841" s="42"/>
      <c r="L1841" s="42"/>
      <c r="AC1841" s="30"/>
      <c r="AD1841" s="30"/>
      <c r="AE1841" s="30"/>
      <c r="AF1841" s="30"/>
      <c r="AG1841" s="30"/>
    </row>
    <row r="1842" spans="11:33" ht="12.75">
      <c r="K1842" s="42"/>
      <c r="L1842" s="42"/>
      <c r="AC1842" s="30"/>
      <c r="AD1842" s="30"/>
      <c r="AE1842" s="30"/>
      <c r="AF1842" s="30"/>
      <c r="AG1842" s="30"/>
    </row>
    <row r="1843" spans="11:33" ht="12.75">
      <c r="K1843" s="42"/>
      <c r="L1843" s="42"/>
      <c r="AC1843" s="30"/>
      <c r="AD1843" s="30"/>
      <c r="AE1843" s="30"/>
      <c r="AF1843" s="30"/>
      <c r="AG1843" s="30"/>
    </row>
    <row r="1844" spans="11:33" ht="12.75">
      <c r="K1844" s="42"/>
      <c r="L1844" s="42"/>
      <c r="AC1844" s="30"/>
      <c r="AD1844" s="30"/>
      <c r="AE1844" s="30"/>
      <c r="AF1844" s="30"/>
      <c r="AG1844" s="30"/>
    </row>
    <row r="1845" spans="11:33" ht="12.75">
      <c r="K1845" s="42"/>
      <c r="L1845" s="42"/>
      <c r="AC1845" s="30"/>
      <c r="AD1845" s="30"/>
      <c r="AE1845" s="30"/>
      <c r="AF1845" s="30"/>
      <c r="AG1845" s="30"/>
    </row>
    <row r="1846" spans="11:33" ht="12.75">
      <c r="K1846" s="42"/>
      <c r="L1846" s="42"/>
      <c r="AC1846" s="30"/>
      <c r="AD1846" s="30"/>
      <c r="AE1846" s="30"/>
      <c r="AF1846" s="30"/>
      <c r="AG1846" s="30"/>
    </row>
    <row r="1847" spans="11:33" ht="12.75">
      <c r="K1847" s="42"/>
      <c r="L1847" s="42"/>
      <c r="AC1847" s="30"/>
      <c r="AD1847" s="30"/>
      <c r="AE1847" s="30"/>
      <c r="AF1847" s="30"/>
      <c r="AG1847" s="30"/>
    </row>
    <row r="1848" spans="11:33" ht="12.75">
      <c r="K1848" s="42"/>
      <c r="L1848" s="42"/>
      <c r="AC1848" s="30"/>
      <c r="AD1848" s="30"/>
      <c r="AE1848" s="30"/>
      <c r="AF1848" s="30"/>
      <c r="AG1848" s="30"/>
    </row>
    <row r="1849" spans="11:33" ht="12.75">
      <c r="K1849" s="42"/>
      <c r="L1849" s="42"/>
      <c r="AC1849" s="30"/>
      <c r="AD1849" s="30"/>
      <c r="AE1849" s="30"/>
      <c r="AF1849" s="30"/>
      <c r="AG1849" s="30"/>
    </row>
    <row r="1850" spans="11:33" ht="12.75">
      <c r="K1850" s="42"/>
      <c r="L1850" s="42"/>
      <c r="AC1850" s="30"/>
      <c r="AD1850" s="30"/>
      <c r="AE1850" s="30"/>
      <c r="AF1850" s="30"/>
      <c r="AG1850" s="30"/>
    </row>
    <row r="1851" spans="11:33" ht="12.75">
      <c r="K1851" s="42"/>
      <c r="L1851" s="42"/>
      <c r="AC1851" s="30"/>
      <c r="AD1851" s="30"/>
      <c r="AE1851" s="30"/>
      <c r="AF1851" s="30"/>
      <c r="AG1851" s="30"/>
    </row>
    <row r="1852" spans="11:33" ht="12.75">
      <c r="K1852" s="42"/>
      <c r="L1852" s="42"/>
      <c r="AC1852" s="30"/>
      <c r="AD1852" s="30"/>
      <c r="AE1852" s="30"/>
      <c r="AF1852" s="30"/>
      <c r="AG1852" s="30"/>
    </row>
    <row r="1853" spans="11:33" ht="12.75">
      <c r="K1853" s="42"/>
      <c r="L1853" s="42"/>
      <c r="AC1853" s="30"/>
      <c r="AD1853" s="30"/>
      <c r="AE1853" s="30"/>
      <c r="AF1853" s="30"/>
      <c r="AG1853" s="30"/>
    </row>
    <row r="1854" spans="11:33" ht="12.75">
      <c r="K1854" s="42"/>
      <c r="L1854" s="42"/>
      <c r="AC1854" s="30"/>
      <c r="AD1854" s="30"/>
      <c r="AE1854" s="30"/>
      <c r="AF1854" s="30"/>
      <c r="AG1854" s="30"/>
    </row>
    <row r="1855" spans="11:33" ht="12.75">
      <c r="K1855" s="42"/>
      <c r="L1855" s="42"/>
      <c r="AC1855" s="30"/>
      <c r="AD1855" s="30"/>
      <c r="AE1855" s="30"/>
      <c r="AF1855" s="30"/>
      <c r="AG1855" s="30"/>
    </row>
    <row r="1856" spans="11:33" ht="12.75">
      <c r="K1856" s="42"/>
      <c r="L1856" s="42"/>
      <c r="AC1856" s="30"/>
      <c r="AD1856" s="30"/>
      <c r="AE1856" s="30"/>
      <c r="AF1856" s="30"/>
      <c r="AG1856" s="30"/>
    </row>
    <row r="1857" spans="11:33" ht="12.75">
      <c r="K1857" s="42"/>
      <c r="L1857" s="42"/>
      <c r="AC1857" s="30"/>
      <c r="AD1857" s="30"/>
      <c r="AE1857" s="30"/>
      <c r="AF1857" s="30"/>
      <c r="AG1857" s="30"/>
    </row>
    <row r="1858" spans="11:33" ht="12.75">
      <c r="K1858" s="42"/>
      <c r="L1858" s="42"/>
      <c r="AC1858" s="30"/>
      <c r="AD1858" s="30"/>
      <c r="AE1858" s="30"/>
      <c r="AF1858" s="30"/>
      <c r="AG1858" s="30"/>
    </row>
    <row r="1859" spans="11:33" ht="12.75">
      <c r="K1859" s="42"/>
      <c r="L1859" s="42"/>
      <c r="AC1859" s="30"/>
      <c r="AD1859" s="30"/>
      <c r="AE1859" s="30"/>
      <c r="AF1859" s="30"/>
      <c r="AG1859" s="30"/>
    </row>
    <row r="1860" spans="11:33" ht="12.75">
      <c r="K1860" s="42"/>
      <c r="L1860" s="42"/>
      <c r="AC1860" s="30"/>
      <c r="AD1860" s="30"/>
      <c r="AE1860" s="30"/>
      <c r="AF1860" s="30"/>
      <c r="AG1860" s="30"/>
    </row>
    <row r="1861" spans="11:33" ht="12.75">
      <c r="K1861" s="42"/>
      <c r="L1861" s="42"/>
      <c r="AC1861" s="30"/>
      <c r="AD1861" s="30"/>
      <c r="AE1861" s="30"/>
      <c r="AF1861" s="30"/>
      <c r="AG1861" s="30"/>
    </row>
    <row r="1862" spans="11:33" ht="12.75">
      <c r="K1862" s="42"/>
      <c r="L1862" s="42"/>
      <c r="AC1862" s="30"/>
      <c r="AD1862" s="30"/>
      <c r="AE1862" s="30"/>
      <c r="AF1862" s="30"/>
      <c r="AG1862" s="30"/>
    </row>
    <row r="1863" spans="11:33" ht="12.75">
      <c r="K1863" s="42"/>
      <c r="L1863" s="42"/>
      <c r="AC1863" s="30"/>
      <c r="AD1863" s="30"/>
      <c r="AE1863" s="30"/>
      <c r="AF1863" s="30"/>
      <c r="AG1863" s="30"/>
    </row>
    <row r="1864" spans="11:33" ht="12.75">
      <c r="K1864" s="42"/>
      <c r="L1864" s="42"/>
      <c r="AC1864" s="30"/>
      <c r="AD1864" s="30"/>
      <c r="AE1864" s="30"/>
      <c r="AF1864" s="30"/>
      <c r="AG1864" s="30"/>
    </row>
    <row r="1865" spans="11:33" ht="12.75">
      <c r="K1865" s="42"/>
      <c r="L1865" s="42"/>
      <c r="AC1865" s="30"/>
      <c r="AD1865" s="30"/>
      <c r="AE1865" s="30"/>
      <c r="AF1865" s="30"/>
      <c r="AG1865" s="30"/>
    </row>
    <row r="1866" spans="11:33" ht="12.75">
      <c r="K1866" s="42"/>
      <c r="L1866" s="42"/>
      <c r="AC1866" s="30"/>
      <c r="AD1866" s="30"/>
      <c r="AE1866" s="30"/>
      <c r="AF1866" s="30"/>
      <c r="AG1866" s="30"/>
    </row>
    <row r="1867" spans="11:33" ht="12.75">
      <c r="K1867" s="42"/>
      <c r="L1867" s="42"/>
      <c r="AC1867" s="30"/>
      <c r="AD1867" s="30"/>
      <c r="AE1867" s="30"/>
      <c r="AF1867" s="30"/>
      <c r="AG1867" s="30"/>
    </row>
    <row r="1868" spans="11:33" ht="12.75">
      <c r="K1868" s="42"/>
      <c r="L1868" s="42"/>
      <c r="AC1868" s="30"/>
      <c r="AD1868" s="30"/>
      <c r="AE1868" s="30"/>
      <c r="AF1868" s="30"/>
      <c r="AG1868" s="30"/>
    </row>
    <row r="1869" spans="11:33" ht="12.75">
      <c r="K1869" s="42"/>
      <c r="L1869" s="42"/>
      <c r="AC1869" s="30"/>
      <c r="AD1869" s="30"/>
      <c r="AE1869" s="30"/>
      <c r="AF1869" s="30"/>
      <c r="AG1869" s="30"/>
    </row>
    <row r="1870" spans="11:33" ht="12.75">
      <c r="K1870" s="42"/>
      <c r="L1870" s="42"/>
      <c r="AC1870" s="30"/>
      <c r="AD1870" s="30"/>
      <c r="AE1870" s="30"/>
      <c r="AF1870" s="30"/>
      <c r="AG1870" s="30"/>
    </row>
    <row r="1871" spans="11:33" ht="12.75">
      <c r="K1871" s="42"/>
      <c r="L1871" s="42"/>
      <c r="AC1871" s="30"/>
      <c r="AD1871" s="30"/>
      <c r="AE1871" s="30"/>
      <c r="AF1871" s="30"/>
      <c r="AG1871" s="30"/>
    </row>
    <row r="1872" spans="11:33" ht="12.75">
      <c r="K1872" s="42"/>
      <c r="L1872" s="42"/>
      <c r="AC1872" s="30"/>
      <c r="AD1872" s="30"/>
      <c r="AE1872" s="30"/>
      <c r="AF1872" s="30"/>
      <c r="AG1872" s="30"/>
    </row>
    <row r="1873" spans="11:33" ht="12.75">
      <c r="K1873" s="42"/>
      <c r="L1873" s="42"/>
      <c r="AC1873" s="30"/>
      <c r="AD1873" s="30"/>
      <c r="AE1873" s="30"/>
      <c r="AF1873" s="30"/>
      <c r="AG1873" s="30"/>
    </row>
    <row r="1874" spans="11:33" ht="12.75">
      <c r="K1874" s="42"/>
      <c r="L1874" s="42"/>
      <c r="AC1874" s="30"/>
      <c r="AD1874" s="30"/>
      <c r="AE1874" s="30"/>
      <c r="AF1874" s="30"/>
      <c r="AG1874" s="30"/>
    </row>
    <row r="1875" spans="11:33" ht="12.75">
      <c r="K1875" s="42"/>
      <c r="L1875" s="42"/>
      <c r="AC1875" s="30"/>
      <c r="AD1875" s="30"/>
      <c r="AE1875" s="30"/>
      <c r="AF1875" s="30"/>
      <c r="AG1875" s="30"/>
    </row>
    <row r="1876" spans="11:33" ht="12.75">
      <c r="K1876" s="42"/>
      <c r="L1876" s="42"/>
      <c r="AC1876" s="30"/>
      <c r="AD1876" s="30"/>
      <c r="AE1876" s="30"/>
      <c r="AF1876" s="30"/>
      <c r="AG1876" s="30"/>
    </row>
    <row r="1877" spans="11:33" ht="12.75">
      <c r="K1877" s="42"/>
      <c r="L1877" s="42"/>
      <c r="AC1877" s="30"/>
      <c r="AD1877" s="30"/>
      <c r="AE1877" s="30"/>
      <c r="AF1877" s="30"/>
      <c r="AG1877" s="30"/>
    </row>
    <row r="1878" spans="11:33" ht="12.75">
      <c r="K1878" s="42"/>
      <c r="L1878" s="42"/>
      <c r="AC1878" s="30"/>
      <c r="AD1878" s="30"/>
      <c r="AE1878" s="30"/>
      <c r="AF1878" s="30"/>
      <c r="AG1878" s="30"/>
    </row>
    <row r="1879" spans="11:33" ht="12.75">
      <c r="K1879" s="42"/>
      <c r="L1879" s="42"/>
      <c r="AC1879" s="30"/>
      <c r="AD1879" s="30"/>
      <c r="AE1879" s="30"/>
      <c r="AF1879" s="30"/>
      <c r="AG1879" s="30"/>
    </row>
    <row r="1880" spans="11:33" ht="12.75">
      <c r="K1880" s="42"/>
      <c r="L1880" s="42"/>
      <c r="AC1880" s="30"/>
      <c r="AD1880" s="30"/>
      <c r="AE1880" s="30"/>
      <c r="AF1880" s="30"/>
      <c r="AG1880" s="30"/>
    </row>
    <row r="1881" spans="11:33" ht="12.75">
      <c r="K1881" s="42"/>
      <c r="L1881" s="42"/>
      <c r="AC1881" s="30"/>
      <c r="AD1881" s="30"/>
      <c r="AE1881" s="30"/>
      <c r="AF1881" s="30"/>
      <c r="AG1881" s="30"/>
    </row>
    <row r="1882" spans="11:33" ht="12.75">
      <c r="K1882" s="42"/>
      <c r="L1882" s="42"/>
      <c r="AC1882" s="30"/>
      <c r="AD1882" s="30"/>
      <c r="AE1882" s="30"/>
      <c r="AF1882" s="30"/>
      <c r="AG1882" s="30"/>
    </row>
    <row r="1883" spans="11:33" ht="12.75">
      <c r="K1883" s="42"/>
      <c r="L1883" s="42"/>
      <c r="AC1883" s="30"/>
      <c r="AD1883" s="30"/>
      <c r="AE1883" s="30"/>
      <c r="AF1883" s="30"/>
      <c r="AG1883" s="30"/>
    </row>
    <row r="1884" spans="11:33" ht="12.75">
      <c r="K1884" s="42"/>
      <c r="L1884" s="42"/>
      <c r="AC1884" s="30"/>
      <c r="AD1884" s="30"/>
      <c r="AE1884" s="30"/>
      <c r="AF1884" s="30"/>
      <c r="AG1884" s="30"/>
    </row>
    <row r="1885" spans="11:33" ht="12.75">
      <c r="K1885" s="42"/>
      <c r="L1885" s="42"/>
      <c r="AC1885" s="30"/>
      <c r="AD1885" s="30"/>
      <c r="AE1885" s="30"/>
      <c r="AF1885" s="30"/>
      <c r="AG1885" s="30"/>
    </row>
    <row r="1886" spans="11:33" ht="12.75">
      <c r="K1886" s="42"/>
      <c r="L1886" s="42"/>
      <c r="AC1886" s="30"/>
      <c r="AD1886" s="30"/>
      <c r="AE1886" s="30"/>
      <c r="AF1886" s="30"/>
      <c r="AG1886" s="30"/>
    </row>
    <row r="1887" spans="11:33" ht="12.75">
      <c r="K1887" s="42"/>
      <c r="L1887" s="42"/>
      <c r="AC1887" s="30"/>
      <c r="AD1887" s="30"/>
      <c r="AE1887" s="30"/>
      <c r="AF1887" s="30"/>
      <c r="AG1887" s="30"/>
    </row>
    <row r="1888" spans="11:33" ht="12.75">
      <c r="K1888" s="42"/>
      <c r="L1888" s="42"/>
      <c r="AC1888" s="30"/>
      <c r="AD1888" s="30"/>
      <c r="AE1888" s="30"/>
      <c r="AF1888" s="30"/>
      <c r="AG1888" s="30"/>
    </row>
    <row r="1889" spans="11:33" ht="12.75">
      <c r="K1889" s="42"/>
      <c r="L1889" s="42"/>
      <c r="AC1889" s="30"/>
      <c r="AD1889" s="30"/>
      <c r="AE1889" s="30"/>
      <c r="AF1889" s="30"/>
      <c r="AG1889" s="30"/>
    </row>
    <row r="1890" spans="11:33" ht="12.75">
      <c r="K1890" s="42"/>
      <c r="L1890" s="42"/>
      <c r="AC1890" s="30"/>
      <c r="AD1890" s="30"/>
      <c r="AE1890" s="30"/>
      <c r="AF1890" s="30"/>
      <c r="AG1890" s="30"/>
    </row>
    <row r="1891" spans="11:33" ht="12.75">
      <c r="K1891" s="42"/>
      <c r="L1891" s="42"/>
      <c r="AC1891" s="30"/>
      <c r="AD1891" s="30"/>
      <c r="AE1891" s="30"/>
      <c r="AF1891" s="30"/>
      <c r="AG1891" s="30"/>
    </row>
    <row r="1892" spans="11:33" ht="12.75">
      <c r="K1892" s="42"/>
      <c r="L1892" s="42"/>
      <c r="AC1892" s="30"/>
      <c r="AD1892" s="30"/>
      <c r="AE1892" s="30"/>
      <c r="AF1892" s="30"/>
      <c r="AG1892" s="30"/>
    </row>
    <row r="1893" spans="11:33" ht="12.75">
      <c r="K1893" s="42"/>
      <c r="L1893" s="42"/>
      <c r="AC1893" s="30"/>
      <c r="AD1893" s="30"/>
      <c r="AE1893" s="30"/>
      <c r="AF1893" s="30"/>
      <c r="AG1893" s="30"/>
    </row>
    <row r="1894" spans="11:33" ht="12.75">
      <c r="K1894" s="42"/>
      <c r="L1894" s="42"/>
      <c r="AC1894" s="30"/>
      <c r="AD1894" s="30"/>
      <c r="AE1894" s="30"/>
      <c r="AF1894" s="30"/>
      <c r="AG1894" s="30"/>
    </row>
    <row r="1895" spans="11:33" ht="12.75">
      <c r="K1895" s="42"/>
      <c r="L1895" s="42"/>
      <c r="AC1895" s="30"/>
      <c r="AD1895" s="30"/>
      <c r="AE1895" s="30"/>
      <c r="AF1895" s="30"/>
      <c r="AG1895" s="30"/>
    </row>
    <row r="1896" spans="11:33" ht="12.75">
      <c r="K1896" s="42"/>
      <c r="L1896" s="42"/>
      <c r="AC1896" s="30"/>
      <c r="AD1896" s="30"/>
      <c r="AE1896" s="30"/>
      <c r="AF1896" s="30"/>
      <c r="AG1896" s="30"/>
    </row>
    <row r="1897" spans="11:33" ht="12.75">
      <c r="K1897" s="42"/>
      <c r="L1897" s="42"/>
      <c r="AC1897" s="30"/>
      <c r="AD1897" s="30"/>
      <c r="AE1897" s="30"/>
      <c r="AF1897" s="30"/>
      <c r="AG1897" s="30"/>
    </row>
    <row r="1898" spans="11:33" ht="12.75">
      <c r="K1898" s="42"/>
      <c r="L1898" s="42"/>
      <c r="AC1898" s="30"/>
      <c r="AD1898" s="30"/>
      <c r="AE1898" s="30"/>
      <c r="AF1898" s="30"/>
      <c r="AG1898" s="30"/>
    </row>
    <row r="1899" spans="11:33" ht="12.75">
      <c r="K1899" s="42"/>
      <c r="L1899" s="42"/>
      <c r="AC1899" s="30"/>
      <c r="AD1899" s="30"/>
      <c r="AE1899" s="30"/>
      <c r="AF1899" s="30"/>
      <c r="AG1899" s="30"/>
    </row>
    <row r="1900" spans="11:33" ht="12.75">
      <c r="K1900" s="42"/>
      <c r="L1900" s="42"/>
      <c r="AC1900" s="30"/>
      <c r="AD1900" s="30"/>
      <c r="AE1900" s="30"/>
      <c r="AF1900" s="30"/>
      <c r="AG1900" s="30"/>
    </row>
    <row r="1901" spans="11:33" ht="12.75">
      <c r="K1901" s="42"/>
      <c r="L1901" s="42"/>
      <c r="AC1901" s="30"/>
      <c r="AD1901" s="30"/>
      <c r="AE1901" s="30"/>
      <c r="AF1901" s="30"/>
      <c r="AG1901" s="30"/>
    </row>
    <row r="1902" spans="11:33" ht="12.75">
      <c r="K1902" s="42"/>
      <c r="L1902" s="42"/>
      <c r="AC1902" s="30"/>
      <c r="AD1902" s="30"/>
      <c r="AE1902" s="30"/>
      <c r="AF1902" s="30"/>
      <c r="AG1902" s="30"/>
    </row>
    <row r="1903" spans="11:33" ht="12.75">
      <c r="K1903" s="42"/>
      <c r="L1903" s="42"/>
      <c r="AC1903" s="30"/>
      <c r="AD1903" s="30"/>
      <c r="AE1903" s="30"/>
      <c r="AF1903" s="30"/>
      <c r="AG1903" s="30"/>
    </row>
    <row r="1904" spans="11:33" ht="12.75">
      <c r="K1904" s="42"/>
      <c r="L1904" s="42"/>
      <c r="AC1904" s="30"/>
      <c r="AD1904" s="30"/>
      <c r="AE1904" s="30"/>
      <c r="AF1904" s="30"/>
      <c r="AG1904" s="30"/>
    </row>
    <row r="1905" spans="11:33" ht="12.75">
      <c r="K1905" s="42"/>
      <c r="L1905" s="42"/>
      <c r="AC1905" s="30"/>
      <c r="AD1905" s="30"/>
      <c r="AE1905" s="30"/>
      <c r="AF1905" s="30"/>
      <c r="AG1905" s="30"/>
    </row>
    <row r="1906" spans="11:33" ht="12.75">
      <c r="K1906" s="42"/>
      <c r="L1906" s="42"/>
      <c r="AC1906" s="30"/>
      <c r="AD1906" s="30"/>
      <c r="AE1906" s="30"/>
      <c r="AF1906" s="30"/>
      <c r="AG1906" s="30"/>
    </row>
    <row r="1907" spans="11:33" ht="12.75">
      <c r="K1907" s="42"/>
      <c r="L1907" s="42"/>
      <c r="AC1907" s="30"/>
      <c r="AD1907" s="30"/>
      <c r="AE1907" s="30"/>
      <c r="AF1907" s="30"/>
      <c r="AG1907" s="30"/>
    </row>
    <row r="1908" spans="11:33" ht="12.75">
      <c r="K1908" s="42"/>
      <c r="L1908" s="42"/>
      <c r="AC1908" s="30"/>
      <c r="AD1908" s="30"/>
      <c r="AE1908" s="30"/>
      <c r="AF1908" s="30"/>
      <c r="AG1908" s="30"/>
    </row>
    <row r="1909" spans="11:33" ht="12.75">
      <c r="K1909" s="42"/>
      <c r="L1909" s="42"/>
      <c r="AC1909" s="30"/>
      <c r="AD1909" s="30"/>
      <c r="AE1909" s="30"/>
      <c r="AF1909" s="30"/>
      <c r="AG1909" s="30"/>
    </row>
    <row r="1910" spans="11:33" ht="12.75">
      <c r="K1910" s="42"/>
      <c r="L1910" s="42"/>
      <c r="AC1910" s="30"/>
      <c r="AD1910" s="30"/>
      <c r="AE1910" s="30"/>
      <c r="AF1910" s="30"/>
      <c r="AG1910" s="30"/>
    </row>
    <row r="1911" spans="11:33" ht="12.75">
      <c r="K1911" s="42"/>
      <c r="L1911" s="42"/>
      <c r="AC1911" s="30"/>
      <c r="AD1911" s="30"/>
      <c r="AE1911" s="30"/>
      <c r="AF1911" s="30"/>
      <c r="AG1911" s="30"/>
    </row>
    <row r="1912" spans="11:33" ht="12.75">
      <c r="K1912" s="42"/>
      <c r="L1912" s="42"/>
      <c r="AC1912" s="30"/>
      <c r="AD1912" s="30"/>
      <c r="AE1912" s="30"/>
      <c r="AF1912" s="30"/>
      <c r="AG1912" s="30"/>
    </row>
    <row r="1913" spans="11:33" ht="12.75">
      <c r="K1913" s="42"/>
      <c r="L1913" s="42"/>
      <c r="AC1913" s="30"/>
      <c r="AD1913" s="30"/>
      <c r="AE1913" s="30"/>
      <c r="AF1913" s="30"/>
      <c r="AG1913" s="30"/>
    </row>
    <row r="1914" spans="11:33" ht="12.75">
      <c r="K1914" s="42"/>
      <c r="L1914" s="42"/>
      <c r="AC1914" s="30"/>
      <c r="AD1914" s="30"/>
      <c r="AE1914" s="30"/>
      <c r="AF1914" s="30"/>
      <c r="AG1914" s="30"/>
    </row>
    <row r="1915" spans="11:33" ht="12.75">
      <c r="K1915" s="42"/>
      <c r="L1915" s="42"/>
      <c r="AC1915" s="30"/>
      <c r="AD1915" s="30"/>
      <c r="AE1915" s="30"/>
      <c r="AF1915" s="30"/>
      <c r="AG1915" s="30"/>
    </row>
    <row r="1916" spans="11:33" ht="12.75">
      <c r="K1916" s="42"/>
      <c r="L1916" s="42"/>
      <c r="AC1916" s="30"/>
      <c r="AD1916" s="30"/>
      <c r="AE1916" s="30"/>
      <c r="AF1916" s="30"/>
      <c r="AG1916" s="30"/>
    </row>
    <row r="1917" spans="11:33" ht="12.75">
      <c r="K1917" s="42"/>
      <c r="L1917" s="42"/>
      <c r="AC1917" s="30"/>
      <c r="AD1917" s="30"/>
      <c r="AE1917" s="30"/>
      <c r="AF1917" s="30"/>
      <c r="AG1917" s="30"/>
    </row>
    <row r="1918" spans="11:33" ht="12.75">
      <c r="K1918" s="42"/>
      <c r="L1918" s="42"/>
      <c r="AC1918" s="30"/>
      <c r="AD1918" s="30"/>
      <c r="AE1918" s="30"/>
      <c r="AF1918" s="30"/>
      <c r="AG1918" s="30"/>
    </row>
    <row r="1919" spans="11:33" ht="12.75">
      <c r="K1919" s="42"/>
      <c r="L1919" s="42"/>
      <c r="AC1919" s="30"/>
      <c r="AD1919" s="30"/>
      <c r="AE1919" s="30"/>
      <c r="AF1919" s="30"/>
      <c r="AG1919" s="30"/>
    </row>
    <row r="1920" spans="11:33" ht="12.75">
      <c r="K1920" s="42"/>
      <c r="L1920" s="42"/>
      <c r="AC1920" s="30"/>
      <c r="AD1920" s="30"/>
      <c r="AE1920" s="30"/>
      <c r="AF1920" s="30"/>
      <c r="AG1920" s="30"/>
    </row>
    <row r="1921" spans="11:33" ht="12.75">
      <c r="K1921" s="42"/>
      <c r="L1921" s="42"/>
      <c r="AC1921" s="30"/>
      <c r="AD1921" s="30"/>
      <c r="AE1921" s="30"/>
      <c r="AF1921" s="30"/>
      <c r="AG1921" s="30"/>
    </row>
    <row r="1922" spans="11:33" ht="12.75">
      <c r="K1922" s="42"/>
      <c r="L1922" s="42"/>
      <c r="AC1922" s="30"/>
      <c r="AD1922" s="30"/>
      <c r="AE1922" s="30"/>
      <c r="AF1922" s="30"/>
      <c r="AG1922" s="30"/>
    </row>
    <row r="1923" spans="11:33" ht="12.75">
      <c r="K1923" s="42"/>
      <c r="L1923" s="42"/>
      <c r="AC1923" s="30"/>
      <c r="AD1923" s="30"/>
      <c r="AE1923" s="30"/>
      <c r="AF1923" s="30"/>
      <c r="AG1923" s="30"/>
    </row>
    <row r="1924" spans="11:33" ht="12.75">
      <c r="K1924" s="42"/>
      <c r="L1924" s="42"/>
      <c r="AC1924" s="30"/>
      <c r="AD1924" s="30"/>
      <c r="AE1924" s="30"/>
      <c r="AF1924" s="30"/>
      <c r="AG1924" s="30"/>
    </row>
    <row r="1925" spans="11:33" ht="12.75">
      <c r="K1925" s="42"/>
      <c r="L1925" s="42"/>
      <c r="AC1925" s="30"/>
      <c r="AD1925" s="30"/>
      <c r="AE1925" s="30"/>
      <c r="AF1925" s="30"/>
      <c r="AG1925" s="30"/>
    </row>
    <row r="1926" spans="11:33" ht="12.75">
      <c r="K1926" s="42"/>
      <c r="L1926" s="42"/>
      <c r="AC1926" s="30"/>
      <c r="AD1926" s="30"/>
      <c r="AE1926" s="30"/>
      <c r="AF1926" s="30"/>
      <c r="AG1926" s="30"/>
    </row>
    <row r="1927" spans="11:33" ht="12.75">
      <c r="K1927" s="42"/>
      <c r="L1927" s="42"/>
      <c r="AC1927" s="30"/>
      <c r="AD1927" s="30"/>
      <c r="AE1927" s="30"/>
      <c r="AF1927" s="30"/>
      <c r="AG1927" s="30"/>
    </row>
    <row r="1928" spans="11:33" ht="12.75">
      <c r="K1928" s="42"/>
      <c r="L1928" s="42"/>
      <c r="AC1928" s="30"/>
      <c r="AD1928" s="30"/>
      <c r="AE1928" s="30"/>
      <c r="AF1928" s="30"/>
      <c r="AG1928" s="30"/>
    </row>
    <row r="1929" spans="11:33" ht="12.75">
      <c r="K1929" s="42"/>
      <c r="L1929" s="42"/>
      <c r="AC1929" s="30"/>
      <c r="AD1929" s="30"/>
      <c r="AE1929" s="30"/>
      <c r="AF1929" s="30"/>
      <c r="AG1929" s="30"/>
    </row>
    <row r="1930" spans="11:33" ht="12.75">
      <c r="K1930" s="42"/>
      <c r="L1930" s="42"/>
      <c r="AC1930" s="30"/>
      <c r="AD1930" s="30"/>
      <c r="AE1930" s="30"/>
      <c r="AF1930" s="30"/>
      <c r="AG1930" s="30"/>
    </row>
    <row r="1931" spans="11:33" ht="12.75">
      <c r="K1931" s="42"/>
      <c r="L1931" s="42"/>
      <c r="AC1931" s="30"/>
      <c r="AD1931" s="30"/>
      <c r="AE1931" s="30"/>
      <c r="AF1931" s="30"/>
      <c r="AG1931" s="30"/>
    </row>
    <row r="1932" spans="11:33" ht="12.75">
      <c r="K1932" s="42"/>
      <c r="L1932" s="42"/>
      <c r="AC1932" s="30"/>
      <c r="AD1932" s="30"/>
      <c r="AE1932" s="30"/>
      <c r="AF1932" s="30"/>
      <c r="AG1932" s="30"/>
    </row>
    <row r="1933" spans="11:33" ht="12.75">
      <c r="K1933" s="42"/>
      <c r="L1933" s="42"/>
      <c r="AC1933" s="30"/>
      <c r="AD1933" s="30"/>
      <c r="AE1933" s="30"/>
      <c r="AF1933" s="30"/>
      <c r="AG1933" s="30"/>
    </row>
    <row r="1934" spans="11:33" ht="12.75">
      <c r="K1934" s="42"/>
      <c r="L1934" s="42"/>
      <c r="AC1934" s="30"/>
      <c r="AD1934" s="30"/>
      <c r="AE1934" s="30"/>
      <c r="AF1934" s="30"/>
      <c r="AG1934" s="30"/>
    </row>
    <row r="1935" spans="11:33" ht="12.75">
      <c r="K1935" s="42"/>
      <c r="L1935" s="42"/>
      <c r="AC1935" s="30"/>
      <c r="AD1935" s="30"/>
      <c r="AE1935" s="30"/>
      <c r="AF1935" s="30"/>
      <c r="AG1935" s="30"/>
    </row>
    <row r="1936" spans="11:33" ht="12.75">
      <c r="K1936" s="42"/>
      <c r="L1936" s="42"/>
      <c r="AC1936" s="30"/>
      <c r="AD1936" s="30"/>
      <c r="AE1936" s="30"/>
      <c r="AF1936" s="30"/>
      <c r="AG1936" s="30"/>
    </row>
    <row r="1937" spans="11:33" ht="12.75">
      <c r="K1937" s="42"/>
      <c r="L1937" s="42"/>
      <c r="AC1937" s="30"/>
      <c r="AD1937" s="30"/>
      <c r="AE1937" s="30"/>
      <c r="AF1937" s="30"/>
      <c r="AG1937" s="30"/>
    </row>
    <row r="1938" spans="11:33" ht="12.75">
      <c r="K1938" s="42"/>
      <c r="L1938" s="42"/>
      <c r="AC1938" s="30"/>
      <c r="AD1938" s="30"/>
      <c r="AE1938" s="30"/>
      <c r="AF1938" s="30"/>
      <c r="AG1938" s="30"/>
    </row>
    <row r="1939" spans="11:33" ht="12.75">
      <c r="K1939" s="42"/>
      <c r="L1939" s="42"/>
      <c r="AC1939" s="30"/>
      <c r="AD1939" s="30"/>
      <c r="AE1939" s="30"/>
      <c r="AF1939" s="30"/>
      <c r="AG1939" s="30"/>
    </row>
    <row r="1940" spans="11:33" ht="12.75">
      <c r="K1940" s="42"/>
      <c r="L1940" s="42"/>
      <c r="AC1940" s="30"/>
      <c r="AD1940" s="30"/>
      <c r="AE1940" s="30"/>
      <c r="AF1940" s="30"/>
      <c r="AG1940" s="30"/>
    </row>
    <row r="1941" spans="11:33" ht="12.75">
      <c r="K1941" s="42"/>
      <c r="L1941" s="42"/>
      <c r="AC1941" s="30"/>
      <c r="AD1941" s="30"/>
      <c r="AE1941" s="30"/>
      <c r="AF1941" s="30"/>
      <c r="AG1941" s="30"/>
    </row>
    <row r="1942" spans="11:33" ht="12.75">
      <c r="K1942" s="42"/>
      <c r="L1942" s="42"/>
      <c r="AC1942" s="30"/>
      <c r="AD1942" s="30"/>
      <c r="AE1942" s="30"/>
      <c r="AF1942" s="30"/>
      <c r="AG1942" s="30"/>
    </row>
    <row r="1943" spans="11:33" ht="12.75">
      <c r="K1943" s="42"/>
      <c r="L1943" s="42"/>
      <c r="AC1943" s="30"/>
      <c r="AD1943" s="30"/>
      <c r="AE1943" s="30"/>
      <c r="AF1943" s="30"/>
      <c r="AG1943" s="30"/>
    </row>
    <row r="1944" spans="11:33" ht="12.75">
      <c r="K1944" s="42"/>
      <c r="L1944" s="42"/>
      <c r="AC1944" s="30"/>
      <c r="AD1944" s="30"/>
      <c r="AE1944" s="30"/>
      <c r="AF1944" s="30"/>
      <c r="AG1944" s="30"/>
    </row>
    <row r="1945" spans="11:33" ht="12.75">
      <c r="K1945" s="42"/>
      <c r="L1945" s="42"/>
      <c r="AC1945" s="30"/>
      <c r="AD1945" s="30"/>
      <c r="AE1945" s="30"/>
      <c r="AF1945" s="30"/>
      <c r="AG1945" s="30"/>
    </row>
    <row r="1946" spans="11:33" ht="12.75">
      <c r="K1946" s="42"/>
      <c r="L1946" s="42"/>
      <c r="AC1946" s="30"/>
      <c r="AD1946" s="30"/>
      <c r="AE1946" s="30"/>
      <c r="AF1946" s="30"/>
      <c r="AG1946" s="30"/>
    </row>
    <row r="1947" spans="11:33" ht="12.75">
      <c r="K1947" s="42"/>
      <c r="L1947" s="42"/>
      <c r="AC1947" s="30"/>
      <c r="AD1947" s="30"/>
      <c r="AE1947" s="30"/>
      <c r="AF1947" s="30"/>
      <c r="AG1947" s="30"/>
    </row>
    <row r="1948" spans="11:33" ht="12.75">
      <c r="K1948" s="42"/>
      <c r="L1948" s="42"/>
      <c r="AC1948" s="30"/>
      <c r="AD1948" s="30"/>
      <c r="AE1948" s="30"/>
      <c r="AF1948" s="30"/>
      <c r="AG1948" s="30"/>
    </row>
    <row r="1949" spans="11:33" ht="12.75">
      <c r="K1949" s="42"/>
      <c r="L1949" s="42"/>
      <c r="AC1949" s="30"/>
      <c r="AD1949" s="30"/>
      <c r="AE1949" s="30"/>
      <c r="AF1949" s="30"/>
      <c r="AG1949" s="30"/>
    </row>
    <row r="1950" spans="11:33" ht="12.75">
      <c r="K1950" s="42"/>
      <c r="L1950" s="42"/>
      <c r="AC1950" s="30"/>
      <c r="AD1950" s="30"/>
      <c r="AE1950" s="30"/>
      <c r="AF1950" s="30"/>
      <c r="AG1950" s="30"/>
    </row>
    <row r="1951" spans="11:33" ht="12.75">
      <c r="K1951" s="42"/>
      <c r="L1951" s="42"/>
      <c r="AC1951" s="30"/>
      <c r="AD1951" s="30"/>
      <c r="AE1951" s="30"/>
      <c r="AF1951" s="30"/>
      <c r="AG1951" s="30"/>
    </row>
    <row r="1952" spans="11:33" ht="12.75">
      <c r="K1952" s="42"/>
      <c r="L1952" s="42"/>
      <c r="AC1952" s="30"/>
      <c r="AD1952" s="30"/>
      <c r="AE1952" s="30"/>
      <c r="AF1952" s="30"/>
      <c r="AG1952" s="30"/>
    </row>
    <row r="1953" spans="11:33" ht="12.75">
      <c r="K1953" s="42"/>
      <c r="L1953" s="42"/>
      <c r="AC1953" s="30"/>
      <c r="AD1953" s="30"/>
      <c r="AE1953" s="30"/>
      <c r="AF1953" s="30"/>
      <c r="AG1953" s="30"/>
    </row>
    <row r="1954" spans="11:33" ht="12.75">
      <c r="K1954" s="42"/>
      <c r="L1954" s="42"/>
      <c r="AC1954" s="30"/>
      <c r="AD1954" s="30"/>
      <c r="AE1954" s="30"/>
      <c r="AF1954" s="30"/>
      <c r="AG1954" s="30"/>
    </row>
    <row r="1955" spans="11:33" ht="12.75">
      <c r="K1955" s="42"/>
      <c r="L1955" s="42"/>
      <c r="AC1955" s="30"/>
      <c r="AD1955" s="30"/>
      <c r="AE1955" s="30"/>
      <c r="AF1955" s="30"/>
      <c r="AG1955" s="30"/>
    </row>
    <row r="1956" spans="11:33" ht="12.75">
      <c r="K1956" s="42"/>
      <c r="L1956" s="42"/>
      <c r="AC1956" s="30"/>
      <c r="AD1956" s="30"/>
      <c r="AE1956" s="30"/>
      <c r="AF1956" s="30"/>
      <c r="AG1956" s="30"/>
    </row>
    <row r="1957" spans="11:33" ht="12.75">
      <c r="K1957" s="42"/>
      <c r="L1957" s="42"/>
      <c r="AC1957" s="30"/>
      <c r="AD1957" s="30"/>
      <c r="AE1957" s="30"/>
      <c r="AF1957" s="30"/>
      <c r="AG1957" s="30"/>
    </row>
    <row r="1958" spans="11:33" ht="12.75">
      <c r="K1958" s="42"/>
      <c r="L1958" s="42"/>
      <c r="AC1958" s="30"/>
      <c r="AD1958" s="30"/>
      <c r="AE1958" s="30"/>
      <c r="AF1958" s="30"/>
      <c r="AG1958" s="30"/>
    </row>
    <row r="1959" spans="11:33" ht="12.75">
      <c r="K1959" s="42"/>
      <c r="L1959" s="42"/>
      <c r="AC1959" s="30"/>
      <c r="AD1959" s="30"/>
      <c r="AE1959" s="30"/>
      <c r="AF1959" s="30"/>
      <c r="AG1959" s="30"/>
    </row>
    <row r="1960" spans="11:33" ht="12.75">
      <c r="K1960" s="42"/>
      <c r="L1960" s="42"/>
      <c r="AC1960" s="30"/>
      <c r="AD1960" s="30"/>
      <c r="AE1960" s="30"/>
      <c r="AF1960" s="30"/>
      <c r="AG1960" s="30"/>
    </row>
    <row r="1961" spans="11:33" ht="12.75">
      <c r="K1961" s="42"/>
      <c r="L1961" s="42"/>
      <c r="AC1961" s="30"/>
      <c r="AD1961" s="30"/>
      <c r="AE1961" s="30"/>
      <c r="AF1961" s="30"/>
      <c r="AG1961" s="30"/>
    </row>
    <row r="1962" spans="11:33" ht="12.75">
      <c r="K1962" s="42"/>
      <c r="L1962" s="42"/>
      <c r="AC1962" s="30"/>
      <c r="AD1962" s="30"/>
      <c r="AE1962" s="30"/>
      <c r="AF1962" s="30"/>
      <c r="AG1962" s="30"/>
    </row>
    <row r="1963" spans="11:33" ht="12.75">
      <c r="K1963" s="42"/>
      <c r="L1963" s="42"/>
      <c r="AC1963" s="30"/>
      <c r="AD1963" s="30"/>
      <c r="AE1963" s="30"/>
      <c r="AF1963" s="30"/>
      <c r="AG1963" s="30"/>
    </row>
    <row r="1964" spans="11:33" ht="12.75">
      <c r="K1964" s="42"/>
      <c r="L1964" s="42"/>
      <c r="AC1964" s="30"/>
      <c r="AD1964" s="30"/>
      <c r="AE1964" s="30"/>
      <c r="AF1964" s="30"/>
      <c r="AG1964" s="30"/>
    </row>
    <row r="1965" spans="11:33" ht="12.75">
      <c r="K1965" s="42"/>
      <c r="L1965" s="42"/>
      <c r="AC1965" s="30"/>
      <c r="AD1965" s="30"/>
      <c r="AE1965" s="30"/>
      <c r="AF1965" s="30"/>
      <c r="AG1965" s="30"/>
    </row>
    <row r="1966" spans="11:33" ht="12.75">
      <c r="K1966" s="42"/>
      <c r="L1966" s="42"/>
      <c r="AC1966" s="30"/>
      <c r="AD1966" s="30"/>
      <c r="AE1966" s="30"/>
      <c r="AF1966" s="30"/>
      <c r="AG1966" s="30"/>
    </row>
    <row r="1967" spans="11:33" ht="12.75">
      <c r="K1967" s="42"/>
      <c r="L1967" s="42"/>
      <c r="AC1967" s="30"/>
      <c r="AD1967" s="30"/>
      <c r="AE1967" s="30"/>
      <c r="AF1967" s="30"/>
      <c r="AG1967" s="30"/>
    </row>
    <row r="1968" spans="11:33" ht="12.75">
      <c r="K1968" s="42"/>
      <c r="L1968" s="42"/>
      <c r="AC1968" s="30"/>
      <c r="AD1968" s="30"/>
      <c r="AE1968" s="30"/>
      <c r="AF1968" s="30"/>
      <c r="AG1968" s="30"/>
    </row>
    <row r="1969" spans="11:33" ht="12.75">
      <c r="K1969" s="42"/>
      <c r="L1969" s="42"/>
      <c r="AC1969" s="30"/>
      <c r="AD1969" s="30"/>
      <c r="AE1969" s="30"/>
      <c r="AF1969" s="30"/>
      <c r="AG1969" s="30"/>
    </row>
    <row r="1970" spans="11:33" ht="12.75">
      <c r="K1970" s="42"/>
      <c r="L1970" s="42"/>
      <c r="AC1970" s="30"/>
      <c r="AD1970" s="30"/>
      <c r="AE1970" s="30"/>
      <c r="AF1970" s="30"/>
      <c r="AG1970" s="30"/>
    </row>
    <row r="1971" spans="11:33" ht="12.75">
      <c r="K1971" s="42"/>
      <c r="L1971" s="42"/>
      <c r="AC1971" s="30"/>
      <c r="AD1971" s="30"/>
      <c r="AE1971" s="30"/>
      <c r="AF1971" s="30"/>
      <c r="AG1971" s="30"/>
    </row>
    <row r="1972" spans="11:33" ht="12.75">
      <c r="K1972" s="42"/>
      <c r="L1972" s="42"/>
      <c r="AC1972" s="30"/>
      <c r="AD1972" s="30"/>
      <c r="AE1972" s="30"/>
      <c r="AF1972" s="30"/>
      <c r="AG1972" s="30"/>
    </row>
    <row r="1973" spans="11:33" ht="12.75">
      <c r="K1973" s="42"/>
      <c r="L1973" s="42"/>
      <c r="AC1973" s="30"/>
      <c r="AD1973" s="30"/>
      <c r="AE1973" s="30"/>
      <c r="AF1973" s="30"/>
      <c r="AG1973" s="30"/>
    </row>
    <row r="1974" spans="11:33" ht="12.75">
      <c r="K1974" s="42"/>
      <c r="L1974" s="42"/>
      <c r="AC1974" s="30"/>
      <c r="AD1974" s="30"/>
      <c r="AE1974" s="30"/>
      <c r="AF1974" s="30"/>
      <c r="AG1974" s="30"/>
    </row>
    <row r="1975" spans="11:33" ht="12.75">
      <c r="K1975" s="42"/>
      <c r="L1975" s="42"/>
      <c r="AC1975" s="30"/>
      <c r="AD1975" s="30"/>
      <c r="AE1975" s="30"/>
      <c r="AF1975" s="30"/>
      <c r="AG1975" s="30"/>
    </row>
    <row r="1976" spans="11:33" ht="12.75">
      <c r="K1976" s="42"/>
      <c r="L1976" s="42"/>
      <c r="AC1976" s="30"/>
      <c r="AD1976" s="30"/>
      <c r="AE1976" s="30"/>
      <c r="AF1976" s="30"/>
      <c r="AG1976" s="30"/>
    </row>
    <row r="1977" spans="11:33" ht="12.75">
      <c r="K1977" s="42"/>
      <c r="L1977" s="42"/>
      <c r="AC1977" s="30"/>
      <c r="AD1977" s="30"/>
      <c r="AE1977" s="30"/>
      <c r="AF1977" s="30"/>
      <c r="AG1977" s="30"/>
    </row>
    <row r="1978" spans="11:33" ht="12.75">
      <c r="K1978" s="42"/>
      <c r="L1978" s="42"/>
      <c r="AC1978" s="30"/>
      <c r="AD1978" s="30"/>
      <c r="AE1978" s="30"/>
      <c r="AF1978" s="30"/>
      <c r="AG1978" s="30"/>
    </row>
    <row r="1979" spans="11:33" ht="12.75">
      <c r="K1979" s="42"/>
      <c r="L1979" s="42"/>
      <c r="AC1979" s="30"/>
      <c r="AD1979" s="30"/>
      <c r="AE1979" s="30"/>
      <c r="AF1979" s="30"/>
      <c r="AG1979" s="30"/>
    </row>
    <row r="1980" spans="11:33" ht="12.75">
      <c r="K1980" s="42"/>
      <c r="L1980" s="42"/>
      <c r="AC1980" s="30"/>
      <c r="AD1980" s="30"/>
      <c r="AE1980" s="30"/>
      <c r="AF1980" s="30"/>
      <c r="AG1980" s="30"/>
    </row>
    <row r="1981" spans="11:33" ht="12.75">
      <c r="K1981" s="42"/>
      <c r="L1981" s="42"/>
      <c r="AC1981" s="30"/>
      <c r="AD1981" s="30"/>
      <c r="AE1981" s="30"/>
      <c r="AF1981" s="30"/>
      <c r="AG1981" s="30"/>
    </row>
    <row r="1982" spans="11:33" ht="12.75">
      <c r="K1982" s="42"/>
      <c r="L1982" s="42"/>
      <c r="AC1982" s="30"/>
      <c r="AD1982" s="30"/>
      <c r="AE1982" s="30"/>
      <c r="AF1982" s="30"/>
      <c r="AG1982" s="30"/>
    </row>
    <row r="1983" spans="11:33" ht="12.75">
      <c r="K1983" s="42"/>
      <c r="L1983" s="42"/>
      <c r="AC1983" s="30"/>
      <c r="AD1983" s="30"/>
      <c r="AE1983" s="30"/>
      <c r="AF1983" s="30"/>
      <c r="AG1983" s="30"/>
    </row>
    <row r="1984" spans="11:33" ht="12.75">
      <c r="K1984" s="42"/>
      <c r="L1984" s="42"/>
      <c r="AC1984" s="30"/>
      <c r="AD1984" s="30"/>
      <c r="AE1984" s="30"/>
      <c r="AF1984" s="30"/>
      <c r="AG1984" s="30"/>
    </row>
    <row r="1985" spans="11:33" ht="12.75">
      <c r="K1985" s="42"/>
      <c r="L1985" s="42"/>
      <c r="AC1985" s="30"/>
      <c r="AD1985" s="30"/>
      <c r="AE1985" s="30"/>
      <c r="AF1985" s="30"/>
      <c r="AG1985" s="30"/>
    </row>
    <row r="1986" spans="11:33" ht="12.75">
      <c r="K1986" s="42"/>
      <c r="L1986" s="42"/>
      <c r="AC1986" s="30"/>
      <c r="AD1986" s="30"/>
      <c r="AE1986" s="30"/>
      <c r="AF1986" s="30"/>
      <c r="AG1986" s="30"/>
    </row>
    <row r="1987" spans="11:33" ht="12.75">
      <c r="K1987" s="42"/>
      <c r="L1987" s="42"/>
      <c r="AC1987" s="30"/>
      <c r="AD1987" s="30"/>
      <c r="AE1987" s="30"/>
      <c r="AF1987" s="30"/>
      <c r="AG1987" s="30"/>
    </row>
    <row r="1988" spans="11:33" ht="12.75">
      <c r="K1988" s="42"/>
      <c r="L1988" s="42"/>
      <c r="AC1988" s="30"/>
      <c r="AD1988" s="30"/>
      <c r="AE1988" s="30"/>
      <c r="AF1988" s="30"/>
      <c r="AG1988" s="30"/>
    </row>
    <row r="1989" spans="11:33" ht="12.75">
      <c r="K1989" s="42"/>
      <c r="L1989" s="42"/>
      <c r="AC1989" s="30"/>
      <c r="AD1989" s="30"/>
      <c r="AE1989" s="30"/>
      <c r="AF1989" s="30"/>
      <c r="AG1989" s="30"/>
    </row>
    <row r="1990" spans="11:33" ht="12.75">
      <c r="K1990" s="42"/>
      <c r="L1990" s="42"/>
      <c r="AC1990" s="30"/>
      <c r="AD1990" s="30"/>
      <c r="AE1990" s="30"/>
      <c r="AF1990" s="30"/>
      <c r="AG1990" s="30"/>
    </row>
    <row r="1991" spans="11:33" ht="12.75">
      <c r="K1991" s="42"/>
      <c r="L1991" s="42"/>
      <c r="AC1991" s="30"/>
      <c r="AD1991" s="30"/>
      <c r="AE1991" s="30"/>
      <c r="AF1991" s="30"/>
      <c r="AG1991" s="30"/>
    </row>
    <row r="1992" spans="11:33" ht="12.75">
      <c r="K1992" s="42"/>
      <c r="L1992" s="42"/>
      <c r="AC1992" s="30"/>
      <c r="AD1992" s="30"/>
      <c r="AE1992" s="30"/>
      <c r="AF1992" s="30"/>
      <c r="AG1992" s="30"/>
    </row>
    <row r="1993" spans="11:33" ht="12.75">
      <c r="K1993" s="42"/>
      <c r="L1993" s="42"/>
      <c r="AC1993" s="30"/>
      <c r="AD1993" s="30"/>
      <c r="AE1993" s="30"/>
      <c r="AF1993" s="30"/>
      <c r="AG1993" s="30"/>
    </row>
    <row r="1994" spans="11:33" ht="12.75">
      <c r="K1994" s="42"/>
      <c r="L1994" s="42"/>
      <c r="AC1994" s="30"/>
      <c r="AD1994" s="30"/>
      <c r="AE1994" s="30"/>
      <c r="AF1994" s="30"/>
      <c r="AG1994" s="30"/>
    </row>
    <row r="1995" spans="11:33" ht="12.75">
      <c r="K1995" s="42"/>
      <c r="L1995" s="42"/>
      <c r="AC1995" s="30"/>
      <c r="AD1995" s="30"/>
      <c r="AE1995" s="30"/>
      <c r="AF1995" s="30"/>
      <c r="AG1995" s="30"/>
    </row>
    <row r="1996" spans="11:33" ht="12.75">
      <c r="K1996" s="42"/>
      <c r="L1996" s="42"/>
      <c r="AC1996" s="30"/>
      <c r="AD1996" s="30"/>
      <c r="AE1996" s="30"/>
      <c r="AF1996" s="30"/>
      <c r="AG1996" s="30"/>
    </row>
    <row r="1997" spans="11:33" ht="12.75">
      <c r="K1997" s="42"/>
      <c r="L1997" s="42"/>
      <c r="AC1997" s="30"/>
      <c r="AD1997" s="30"/>
      <c r="AE1997" s="30"/>
      <c r="AF1997" s="30"/>
      <c r="AG1997" s="30"/>
    </row>
    <row r="1998" spans="11:33" ht="12.75">
      <c r="K1998" s="42"/>
      <c r="L1998" s="42"/>
      <c r="AC1998" s="30"/>
      <c r="AD1998" s="30"/>
      <c r="AE1998" s="30"/>
      <c r="AF1998" s="30"/>
      <c r="AG1998" s="30"/>
    </row>
    <row r="1999" spans="11:33" ht="12.75">
      <c r="K1999" s="42"/>
      <c r="L1999" s="42"/>
      <c r="AC1999" s="30"/>
      <c r="AD1999" s="30"/>
      <c r="AE1999" s="30"/>
      <c r="AF1999" s="30"/>
      <c r="AG1999" s="30"/>
    </row>
    <row r="2000" spans="11:33" ht="12.75">
      <c r="K2000" s="42"/>
      <c r="L2000" s="42"/>
      <c r="AC2000" s="30"/>
      <c r="AD2000" s="30"/>
      <c r="AE2000" s="30"/>
      <c r="AF2000" s="30"/>
      <c r="AG2000" s="30"/>
    </row>
    <row r="2001" spans="11:33" ht="12.75">
      <c r="K2001" s="42"/>
      <c r="L2001" s="42"/>
      <c r="AC2001" s="30"/>
      <c r="AD2001" s="30"/>
      <c r="AE2001" s="30"/>
      <c r="AF2001" s="30"/>
      <c r="AG2001" s="30"/>
    </row>
    <row r="2002" spans="11:33" ht="12.75">
      <c r="K2002" s="42"/>
      <c r="L2002" s="42"/>
      <c r="AC2002" s="30"/>
      <c r="AD2002" s="30"/>
      <c r="AE2002" s="30"/>
      <c r="AF2002" s="30"/>
      <c r="AG2002" s="30"/>
    </row>
    <row r="2003" spans="11:33" ht="12.75">
      <c r="K2003" s="42"/>
      <c r="L2003" s="42"/>
      <c r="AC2003" s="30"/>
      <c r="AD2003" s="30"/>
      <c r="AE2003" s="30"/>
      <c r="AF2003" s="30"/>
      <c r="AG2003" s="30"/>
    </row>
    <row r="2004" spans="11:33" ht="12.75">
      <c r="K2004" s="42"/>
      <c r="L2004" s="42"/>
      <c r="AC2004" s="30"/>
      <c r="AD2004" s="30"/>
      <c r="AE2004" s="30"/>
      <c r="AF2004" s="30"/>
      <c r="AG2004" s="30"/>
    </row>
    <row r="2005" spans="11:33" ht="12.75">
      <c r="K2005" s="42"/>
      <c r="L2005" s="42"/>
      <c r="AC2005" s="30"/>
      <c r="AD2005" s="30"/>
      <c r="AE2005" s="30"/>
      <c r="AF2005" s="30"/>
      <c r="AG2005" s="30"/>
    </row>
    <row r="2006" spans="11:33" ht="12.75">
      <c r="K2006" s="42"/>
      <c r="L2006" s="42"/>
      <c r="AC2006" s="30"/>
      <c r="AD2006" s="30"/>
      <c r="AE2006" s="30"/>
      <c r="AF2006" s="30"/>
      <c r="AG2006" s="30"/>
    </row>
    <row r="2007" spans="11:33" ht="12.75">
      <c r="K2007" s="42"/>
      <c r="L2007" s="42"/>
      <c r="AC2007" s="30"/>
      <c r="AD2007" s="30"/>
      <c r="AE2007" s="30"/>
      <c r="AF2007" s="30"/>
      <c r="AG2007" s="30"/>
    </row>
    <row r="2008" spans="11:33" ht="12.75">
      <c r="K2008" s="42"/>
      <c r="L2008" s="42"/>
      <c r="AC2008" s="30"/>
      <c r="AD2008" s="30"/>
      <c r="AE2008" s="30"/>
      <c r="AF2008" s="30"/>
      <c r="AG2008" s="30"/>
    </row>
    <row r="2009" spans="11:33" ht="12.75">
      <c r="K2009" s="42"/>
      <c r="L2009" s="42"/>
      <c r="AC2009" s="30"/>
      <c r="AD2009" s="30"/>
      <c r="AE2009" s="30"/>
      <c r="AF2009" s="30"/>
      <c r="AG2009" s="30"/>
    </row>
    <row r="2010" spans="11:33" ht="12.75">
      <c r="K2010" s="42"/>
      <c r="L2010" s="42"/>
      <c r="AC2010" s="30"/>
      <c r="AD2010" s="30"/>
      <c r="AE2010" s="30"/>
      <c r="AF2010" s="30"/>
      <c r="AG2010" s="30"/>
    </row>
    <row r="2011" spans="11:33" ht="12.75">
      <c r="K2011" s="42"/>
      <c r="L2011" s="42"/>
      <c r="AC2011" s="30"/>
      <c r="AD2011" s="30"/>
      <c r="AE2011" s="30"/>
      <c r="AF2011" s="30"/>
      <c r="AG2011" s="30"/>
    </row>
    <row r="2012" spans="11:33" ht="12.75">
      <c r="K2012" s="42"/>
      <c r="L2012" s="42"/>
      <c r="AC2012" s="30"/>
      <c r="AD2012" s="30"/>
      <c r="AE2012" s="30"/>
      <c r="AF2012" s="30"/>
      <c r="AG2012" s="30"/>
    </row>
    <row r="2013" spans="11:33" ht="12.75">
      <c r="K2013" s="42"/>
      <c r="L2013" s="42"/>
      <c r="AC2013" s="30"/>
      <c r="AD2013" s="30"/>
      <c r="AE2013" s="30"/>
      <c r="AF2013" s="30"/>
      <c r="AG2013" s="30"/>
    </row>
    <row r="2014" spans="11:33" ht="12.75">
      <c r="K2014" s="42"/>
      <c r="L2014" s="42"/>
      <c r="AC2014" s="30"/>
      <c r="AD2014" s="30"/>
      <c r="AE2014" s="30"/>
      <c r="AF2014" s="30"/>
      <c r="AG2014" s="30"/>
    </row>
    <row r="2015" spans="11:33" ht="12.75">
      <c r="K2015" s="42"/>
      <c r="L2015" s="42"/>
      <c r="AC2015" s="30"/>
      <c r="AD2015" s="30"/>
      <c r="AE2015" s="30"/>
      <c r="AF2015" s="30"/>
      <c r="AG2015" s="30"/>
    </row>
    <row r="2016" spans="11:33" ht="12.75">
      <c r="K2016" s="42"/>
      <c r="L2016" s="42"/>
      <c r="AC2016" s="30"/>
      <c r="AD2016" s="30"/>
      <c r="AE2016" s="30"/>
      <c r="AF2016" s="30"/>
      <c r="AG2016" s="30"/>
    </row>
    <row r="2017" spans="11:33" ht="12.75">
      <c r="K2017" s="42"/>
      <c r="L2017" s="42"/>
      <c r="AC2017" s="30"/>
      <c r="AD2017" s="30"/>
      <c r="AE2017" s="30"/>
      <c r="AF2017" s="30"/>
      <c r="AG2017" s="30"/>
    </row>
    <row r="2018" spans="11:33" ht="12.75">
      <c r="K2018" s="42"/>
      <c r="L2018" s="42"/>
      <c r="AC2018" s="30"/>
      <c r="AD2018" s="30"/>
      <c r="AE2018" s="30"/>
      <c r="AF2018" s="30"/>
      <c r="AG2018" s="30"/>
    </row>
    <row r="2019" spans="11:33" ht="12.75">
      <c r="K2019" s="42"/>
      <c r="L2019" s="42"/>
      <c r="AC2019" s="30"/>
      <c r="AD2019" s="30"/>
      <c r="AE2019" s="30"/>
      <c r="AF2019" s="30"/>
      <c r="AG2019" s="30"/>
    </row>
    <row r="2020" spans="11:33" ht="12.75">
      <c r="K2020" s="42"/>
      <c r="L2020" s="42"/>
      <c r="AC2020" s="30"/>
      <c r="AD2020" s="30"/>
      <c r="AE2020" s="30"/>
      <c r="AF2020" s="30"/>
      <c r="AG2020" s="30"/>
    </row>
    <row r="2021" spans="11:33" ht="12.75">
      <c r="K2021" s="42"/>
      <c r="L2021" s="42"/>
      <c r="AC2021" s="30"/>
      <c r="AD2021" s="30"/>
      <c r="AE2021" s="30"/>
      <c r="AF2021" s="30"/>
      <c r="AG2021" s="30"/>
    </row>
    <row r="2022" spans="11:33" ht="12.75">
      <c r="K2022" s="42"/>
      <c r="L2022" s="42"/>
      <c r="AC2022" s="30"/>
      <c r="AD2022" s="30"/>
      <c r="AE2022" s="30"/>
      <c r="AF2022" s="30"/>
      <c r="AG2022" s="30"/>
    </row>
    <row r="2023" spans="11:33" ht="12.75">
      <c r="K2023" s="42"/>
      <c r="L2023" s="42"/>
      <c r="AC2023" s="30"/>
      <c r="AD2023" s="30"/>
      <c r="AE2023" s="30"/>
      <c r="AF2023" s="30"/>
      <c r="AG2023" s="30"/>
    </row>
    <row r="2024" spans="11:33" ht="12.75">
      <c r="K2024" s="42"/>
      <c r="L2024" s="42"/>
      <c r="AC2024" s="30"/>
      <c r="AD2024" s="30"/>
      <c r="AE2024" s="30"/>
      <c r="AF2024" s="30"/>
      <c r="AG2024" s="30"/>
    </row>
    <row r="2025" spans="11:33" ht="12.75">
      <c r="K2025" s="42"/>
      <c r="L2025" s="42"/>
      <c r="AC2025" s="30"/>
      <c r="AD2025" s="30"/>
      <c r="AE2025" s="30"/>
      <c r="AF2025" s="30"/>
      <c r="AG2025" s="30"/>
    </row>
    <row r="2026" spans="11:33" ht="12.75">
      <c r="K2026" s="42"/>
      <c r="L2026" s="42"/>
      <c r="AC2026" s="30"/>
      <c r="AD2026" s="30"/>
      <c r="AE2026" s="30"/>
      <c r="AF2026" s="30"/>
      <c r="AG2026" s="30"/>
    </row>
    <row r="2027" spans="11:33" ht="12.75">
      <c r="K2027" s="42"/>
      <c r="L2027" s="42"/>
      <c r="AC2027" s="30"/>
      <c r="AD2027" s="30"/>
      <c r="AE2027" s="30"/>
      <c r="AF2027" s="30"/>
      <c r="AG2027" s="30"/>
    </row>
    <row r="2028" spans="11:33" ht="12.75">
      <c r="K2028" s="42"/>
      <c r="L2028" s="42"/>
      <c r="AC2028" s="30"/>
      <c r="AD2028" s="30"/>
      <c r="AE2028" s="30"/>
      <c r="AF2028" s="30"/>
      <c r="AG2028" s="30"/>
    </row>
    <row r="2029" spans="11:33" ht="12.75">
      <c r="K2029" s="42"/>
      <c r="L2029" s="42"/>
      <c r="AC2029" s="30"/>
      <c r="AD2029" s="30"/>
      <c r="AE2029" s="30"/>
      <c r="AF2029" s="30"/>
      <c r="AG2029" s="30"/>
    </row>
    <row r="2030" spans="11:33" ht="12.75">
      <c r="K2030" s="42"/>
      <c r="L2030" s="42"/>
      <c r="AC2030" s="30"/>
      <c r="AD2030" s="30"/>
      <c r="AE2030" s="30"/>
      <c r="AF2030" s="30"/>
      <c r="AG2030" s="30"/>
    </row>
    <row r="2031" spans="11:33" ht="12.75">
      <c r="K2031" s="42"/>
      <c r="L2031" s="42"/>
      <c r="AC2031" s="30"/>
      <c r="AD2031" s="30"/>
      <c r="AE2031" s="30"/>
      <c r="AF2031" s="30"/>
      <c r="AG2031" s="30"/>
    </row>
    <row r="2032" spans="11:33" ht="12.75">
      <c r="K2032" s="42"/>
      <c r="L2032" s="42"/>
      <c r="AC2032" s="30"/>
      <c r="AD2032" s="30"/>
      <c r="AE2032" s="30"/>
      <c r="AF2032" s="30"/>
      <c r="AG2032" s="30"/>
    </row>
    <row r="2033" spans="11:33" ht="12.75">
      <c r="K2033" s="42"/>
      <c r="L2033" s="42"/>
      <c r="AC2033" s="30"/>
      <c r="AD2033" s="30"/>
      <c r="AE2033" s="30"/>
      <c r="AF2033" s="30"/>
      <c r="AG2033" s="30"/>
    </row>
    <row r="2034" spans="11:33" ht="12.75">
      <c r="K2034" s="42"/>
      <c r="L2034" s="42"/>
      <c r="AC2034" s="30"/>
      <c r="AD2034" s="30"/>
      <c r="AE2034" s="30"/>
      <c r="AF2034" s="30"/>
      <c r="AG2034" s="30"/>
    </row>
    <row r="2035" spans="11:33" ht="12.75">
      <c r="K2035" s="42"/>
      <c r="L2035" s="42"/>
      <c r="AC2035" s="30"/>
      <c r="AD2035" s="30"/>
      <c r="AE2035" s="30"/>
      <c r="AF2035" s="30"/>
      <c r="AG2035" s="30"/>
    </row>
    <row r="2036" spans="11:33" ht="12.75">
      <c r="K2036" s="42"/>
      <c r="L2036" s="42"/>
      <c r="AC2036" s="30"/>
      <c r="AD2036" s="30"/>
      <c r="AE2036" s="30"/>
      <c r="AF2036" s="30"/>
      <c r="AG2036" s="30"/>
    </row>
    <row r="2037" spans="11:33" ht="12.75">
      <c r="K2037" s="42"/>
      <c r="L2037" s="42"/>
      <c r="AC2037" s="30"/>
      <c r="AD2037" s="30"/>
      <c r="AE2037" s="30"/>
      <c r="AF2037" s="30"/>
      <c r="AG2037" s="30"/>
    </row>
    <row r="2038" spans="11:33" ht="12.75">
      <c r="K2038" s="42"/>
      <c r="L2038" s="42"/>
      <c r="AC2038" s="30"/>
      <c r="AD2038" s="30"/>
      <c r="AE2038" s="30"/>
      <c r="AF2038" s="30"/>
      <c r="AG2038" s="30"/>
    </row>
    <row r="2039" spans="11:33" ht="12.75">
      <c r="K2039" s="42"/>
      <c r="L2039" s="42"/>
      <c r="AC2039" s="30"/>
      <c r="AD2039" s="30"/>
      <c r="AE2039" s="30"/>
      <c r="AF2039" s="30"/>
      <c r="AG2039" s="30"/>
    </row>
    <row r="2040" spans="11:33" ht="12.75">
      <c r="K2040" s="42"/>
      <c r="L2040" s="42"/>
      <c r="AC2040" s="30"/>
      <c r="AD2040" s="30"/>
      <c r="AE2040" s="30"/>
      <c r="AF2040" s="30"/>
      <c r="AG2040" s="30"/>
    </row>
    <row r="2041" spans="11:33" ht="12.75">
      <c r="K2041" s="42"/>
      <c r="L2041" s="42"/>
      <c r="AC2041" s="30"/>
      <c r="AD2041" s="30"/>
      <c r="AE2041" s="30"/>
      <c r="AF2041" s="30"/>
      <c r="AG2041" s="30"/>
    </row>
    <row r="2042" spans="11:33" ht="12.75">
      <c r="K2042" s="42"/>
      <c r="L2042" s="42"/>
      <c r="AC2042" s="30"/>
      <c r="AD2042" s="30"/>
      <c r="AE2042" s="30"/>
      <c r="AF2042" s="30"/>
      <c r="AG2042" s="30"/>
    </row>
    <row r="2043" spans="11:33" ht="12.75">
      <c r="K2043" s="42"/>
      <c r="L2043" s="42"/>
      <c r="AC2043" s="30"/>
      <c r="AD2043" s="30"/>
      <c r="AE2043" s="30"/>
      <c r="AF2043" s="30"/>
      <c r="AG2043" s="30"/>
    </row>
    <row r="2044" spans="11:33" ht="12.75">
      <c r="K2044" s="42"/>
      <c r="L2044" s="42"/>
      <c r="AC2044" s="30"/>
      <c r="AD2044" s="30"/>
      <c r="AE2044" s="30"/>
      <c r="AF2044" s="30"/>
      <c r="AG2044" s="30"/>
    </row>
    <row r="2045" spans="11:33" ht="12.75">
      <c r="K2045" s="42"/>
      <c r="L2045" s="42"/>
      <c r="AC2045" s="30"/>
      <c r="AD2045" s="30"/>
      <c r="AE2045" s="30"/>
      <c r="AF2045" s="30"/>
      <c r="AG2045" s="30"/>
    </row>
    <row r="2046" spans="11:33" ht="12.75">
      <c r="K2046" s="42"/>
      <c r="L2046" s="42"/>
      <c r="AC2046" s="30"/>
      <c r="AD2046" s="30"/>
      <c r="AE2046" s="30"/>
      <c r="AF2046" s="30"/>
      <c r="AG2046" s="30"/>
    </row>
    <row r="2047" spans="11:33" ht="12.75">
      <c r="K2047" s="42"/>
      <c r="L2047" s="42"/>
      <c r="AC2047" s="30"/>
      <c r="AD2047" s="30"/>
      <c r="AE2047" s="30"/>
      <c r="AF2047" s="30"/>
      <c r="AG2047" s="30"/>
    </row>
    <row r="2048" spans="11:33" ht="12.75">
      <c r="K2048" s="42"/>
      <c r="L2048" s="42"/>
      <c r="AC2048" s="30"/>
      <c r="AD2048" s="30"/>
      <c r="AE2048" s="30"/>
      <c r="AF2048" s="30"/>
      <c r="AG2048" s="30"/>
    </row>
    <row r="2049" spans="11:33" ht="12.75">
      <c r="K2049" s="42"/>
      <c r="L2049" s="42"/>
      <c r="AC2049" s="30"/>
      <c r="AD2049" s="30"/>
      <c r="AE2049" s="30"/>
      <c r="AF2049" s="30"/>
      <c r="AG2049" s="30"/>
    </row>
    <row r="2050" spans="11:33" ht="12.75">
      <c r="K2050" s="42"/>
      <c r="L2050" s="42"/>
      <c r="AC2050" s="30"/>
      <c r="AD2050" s="30"/>
      <c r="AE2050" s="30"/>
      <c r="AF2050" s="30"/>
      <c r="AG2050" s="30"/>
    </row>
    <row r="2051" spans="11:33" ht="12.75">
      <c r="K2051" s="42"/>
      <c r="L2051" s="42"/>
      <c r="AC2051" s="30"/>
      <c r="AD2051" s="30"/>
      <c r="AE2051" s="30"/>
      <c r="AF2051" s="30"/>
      <c r="AG2051" s="30"/>
    </row>
    <row r="2052" spans="11:33" ht="12.75">
      <c r="K2052" s="42"/>
      <c r="L2052" s="42"/>
      <c r="AC2052" s="30"/>
      <c r="AD2052" s="30"/>
      <c r="AE2052" s="30"/>
      <c r="AF2052" s="30"/>
      <c r="AG2052" s="30"/>
    </row>
    <row r="2053" spans="11:33" ht="12.75">
      <c r="K2053" s="42"/>
      <c r="L2053" s="42"/>
      <c r="AC2053" s="30"/>
      <c r="AD2053" s="30"/>
      <c r="AE2053" s="30"/>
      <c r="AF2053" s="30"/>
      <c r="AG2053" s="30"/>
    </row>
    <row r="2054" spans="11:33" ht="12.75">
      <c r="K2054" s="42"/>
      <c r="L2054" s="42"/>
      <c r="AC2054" s="30"/>
      <c r="AD2054" s="30"/>
      <c r="AE2054" s="30"/>
      <c r="AF2054" s="30"/>
      <c r="AG2054" s="30"/>
    </row>
    <row r="2055" spans="11:33" ht="12.75">
      <c r="K2055" s="42"/>
      <c r="L2055" s="42"/>
      <c r="AC2055" s="30"/>
      <c r="AD2055" s="30"/>
      <c r="AE2055" s="30"/>
      <c r="AF2055" s="30"/>
      <c r="AG2055" s="30"/>
    </row>
    <row r="2056" spans="11:33" ht="12.75">
      <c r="K2056" s="42"/>
      <c r="L2056" s="42"/>
      <c r="AC2056" s="30"/>
      <c r="AD2056" s="30"/>
      <c r="AE2056" s="30"/>
      <c r="AF2056" s="30"/>
      <c r="AG2056" s="30"/>
    </row>
    <row r="2057" spans="11:33" ht="12.75">
      <c r="K2057" s="42"/>
      <c r="L2057" s="42"/>
      <c r="AC2057" s="30"/>
      <c r="AD2057" s="30"/>
      <c r="AE2057" s="30"/>
      <c r="AF2057" s="30"/>
      <c r="AG2057" s="30"/>
    </row>
    <row r="2058" spans="11:33" ht="12.75">
      <c r="K2058" s="42"/>
      <c r="L2058" s="42"/>
      <c r="AC2058" s="30"/>
      <c r="AD2058" s="30"/>
      <c r="AE2058" s="30"/>
      <c r="AF2058" s="30"/>
      <c r="AG2058" s="30"/>
    </row>
    <row r="2059" spans="11:33" ht="12.75">
      <c r="K2059" s="42"/>
      <c r="L2059" s="42"/>
      <c r="AC2059" s="30"/>
      <c r="AD2059" s="30"/>
      <c r="AE2059" s="30"/>
      <c r="AF2059" s="30"/>
      <c r="AG2059" s="30"/>
    </row>
    <row r="2060" spans="11:33" ht="12.75">
      <c r="K2060" s="42"/>
      <c r="L2060" s="42"/>
      <c r="AC2060" s="30"/>
      <c r="AD2060" s="30"/>
      <c r="AE2060" s="30"/>
      <c r="AF2060" s="30"/>
      <c r="AG2060" s="30"/>
    </row>
    <row r="2061" spans="11:33" ht="12.75">
      <c r="K2061" s="42"/>
      <c r="L2061" s="42"/>
      <c r="AC2061" s="30"/>
      <c r="AD2061" s="30"/>
      <c r="AE2061" s="30"/>
      <c r="AF2061" s="30"/>
      <c r="AG2061" s="30"/>
    </row>
    <row r="2062" spans="11:33" ht="12.75">
      <c r="K2062" s="42"/>
      <c r="L2062" s="42"/>
      <c r="AC2062" s="30"/>
      <c r="AD2062" s="30"/>
      <c r="AE2062" s="30"/>
      <c r="AF2062" s="30"/>
      <c r="AG2062" s="30"/>
    </row>
    <row r="2063" spans="11:33" ht="12.75">
      <c r="K2063" s="42"/>
      <c r="L2063" s="42"/>
      <c r="AC2063" s="30"/>
      <c r="AD2063" s="30"/>
      <c r="AE2063" s="30"/>
      <c r="AF2063" s="30"/>
      <c r="AG2063" s="30"/>
    </row>
    <row r="2064" spans="11:33" ht="12.75">
      <c r="K2064" s="42"/>
      <c r="L2064" s="42"/>
      <c r="AC2064" s="30"/>
      <c r="AD2064" s="30"/>
      <c r="AE2064" s="30"/>
      <c r="AF2064" s="30"/>
      <c r="AG2064" s="30"/>
    </row>
    <row r="2065" spans="11:33" ht="12.75">
      <c r="K2065" s="42"/>
      <c r="L2065" s="42"/>
      <c r="AC2065" s="30"/>
      <c r="AD2065" s="30"/>
      <c r="AE2065" s="30"/>
      <c r="AF2065" s="30"/>
      <c r="AG2065" s="30"/>
    </row>
    <row r="2066" spans="11:33" ht="12.75">
      <c r="K2066" s="42"/>
      <c r="L2066" s="42"/>
      <c r="AC2066" s="30"/>
      <c r="AD2066" s="30"/>
      <c r="AE2066" s="30"/>
      <c r="AF2066" s="30"/>
      <c r="AG2066" s="30"/>
    </row>
    <row r="2067" spans="11:33" ht="12.75">
      <c r="K2067" s="42"/>
      <c r="L2067" s="42"/>
      <c r="AC2067" s="30"/>
      <c r="AD2067" s="30"/>
      <c r="AE2067" s="30"/>
      <c r="AF2067" s="30"/>
      <c r="AG2067" s="30"/>
    </row>
    <row r="2068" spans="11:33" ht="12.75">
      <c r="K2068" s="42"/>
      <c r="L2068" s="42"/>
      <c r="AC2068" s="30"/>
      <c r="AD2068" s="30"/>
      <c r="AE2068" s="30"/>
      <c r="AF2068" s="30"/>
      <c r="AG2068" s="30"/>
    </row>
    <row r="2069" spans="11:33" ht="12.75">
      <c r="K2069" s="42"/>
      <c r="L2069" s="42"/>
      <c r="AC2069" s="30"/>
      <c r="AD2069" s="30"/>
      <c r="AE2069" s="30"/>
      <c r="AF2069" s="30"/>
      <c r="AG2069" s="30"/>
    </row>
    <row r="2070" spans="11:33" ht="12.75">
      <c r="K2070" s="42"/>
      <c r="L2070" s="42"/>
      <c r="AC2070" s="30"/>
      <c r="AD2070" s="30"/>
      <c r="AE2070" s="30"/>
      <c r="AF2070" s="30"/>
      <c r="AG2070" s="30"/>
    </row>
    <row r="2071" spans="11:33" ht="12.75">
      <c r="K2071" s="42"/>
      <c r="L2071" s="42"/>
      <c r="AC2071" s="30"/>
      <c r="AD2071" s="30"/>
      <c r="AE2071" s="30"/>
      <c r="AF2071" s="30"/>
      <c r="AG2071" s="30"/>
    </row>
    <row r="2072" spans="11:33" ht="12.75">
      <c r="K2072" s="42"/>
      <c r="L2072" s="42"/>
      <c r="AC2072" s="30"/>
      <c r="AD2072" s="30"/>
      <c r="AE2072" s="30"/>
      <c r="AF2072" s="30"/>
      <c r="AG2072" s="30"/>
    </row>
    <row r="2073" spans="11:33" ht="12.75">
      <c r="K2073" s="42"/>
      <c r="L2073" s="42"/>
      <c r="AC2073" s="30"/>
      <c r="AD2073" s="30"/>
      <c r="AE2073" s="30"/>
      <c r="AF2073" s="30"/>
      <c r="AG2073" s="30"/>
    </row>
    <row r="2074" spans="11:33" ht="12.75">
      <c r="K2074" s="42"/>
      <c r="L2074" s="42"/>
      <c r="AC2074" s="30"/>
      <c r="AD2074" s="30"/>
      <c r="AE2074" s="30"/>
      <c r="AF2074" s="30"/>
      <c r="AG2074" s="30"/>
    </row>
    <row r="2075" spans="11:33" ht="12.75">
      <c r="K2075" s="42"/>
      <c r="L2075" s="42"/>
      <c r="AC2075" s="30"/>
      <c r="AD2075" s="30"/>
      <c r="AE2075" s="30"/>
      <c r="AF2075" s="30"/>
      <c r="AG2075" s="30"/>
    </row>
    <row r="2076" spans="11:33" ht="12.75">
      <c r="K2076" s="42"/>
      <c r="L2076" s="42"/>
      <c r="AC2076" s="30"/>
      <c r="AD2076" s="30"/>
      <c r="AE2076" s="30"/>
      <c r="AF2076" s="30"/>
      <c r="AG2076" s="30"/>
    </row>
    <row r="2077" spans="11:33" ht="12.75">
      <c r="K2077" s="42"/>
      <c r="L2077" s="42"/>
      <c r="AC2077" s="30"/>
      <c r="AD2077" s="30"/>
      <c r="AE2077" s="30"/>
      <c r="AF2077" s="30"/>
      <c r="AG2077" s="30"/>
    </row>
    <row r="2078" spans="11:33" ht="12.75">
      <c r="K2078" s="42"/>
      <c r="L2078" s="42"/>
      <c r="AC2078" s="30"/>
      <c r="AD2078" s="30"/>
      <c r="AE2078" s="30"/>
      <c r="AF2078" s="30"/>
      <c r="AG2078" s="30"/>
    </row>
    <row r="2079" spans="11:33" ht="12.75">
      <c r="K2079" s="42"/>
      <c r="L2079" s="42"/>
      <c r="AC2079" s="30"/>
      <c r="AD2079" s="30"/>
      <c r="AE2079" s="30"/>
      <c r="AF2079" s="30"/>
      <c r="AG2079" s="30"/>
    </row>
    <row r="2080" spans="11:33" ht="12.75">
      <c r="K2080" s="42"/>
      <c r="L2080" s="42"/>
      <c r="AC2080" s="30"/>
      <c r="AD2080" s="30"/>
      <c r="AE2080" s="30"/>
      <c r="AF2080" s="30"/>
      <c r="AG2080" s="30"/>
    </row>
    <row r="2081" spans="11:33" ht="12.75">
      <c r="K2081" s="42"/>
      <c r="L2081" s="42"/>
      <c r="AC2081" s="30"/>
      <c r="AD2081" s="30"/>
      <c r="AE2081" s="30"/>
      <c r="AF2081" s="30"/>
      <c r="AG2081" s="30"/>
    </row>
    <row r="2082" spans="11:33" ht="12.75">
      <c r="K2082" s="42"/>
      <c r="L2082" s="42"/>
      <c r="AC2082" s="30"/>
      <c r="AD2082" s="30"/>
      <c r="AE2082" s="30"/>
      <c r="AF2082" s="30"/>
      <c r="AG2082" s="30"/>
    </row>
    <row r="2083" spans="11:33" ht="12.75">
      <c r="K2083" s="42"/>
      <c r="L2083" s="42"/>
      <c r="AC2083" s="30"/>
      <c r="AD2083" s="30"/>
      <c r="AE2083" s="30"/>
      <c r="AF2083" s="30"/>
      <c r="AG2083" s="30"/>
    </row>
    <row r="2084" spans="11:33" ht="12.75">
      <c r="K2084" s="42"/>
      <c r="L2084" s="42"/>
      <c r="AC2084" s="30"/>
      <c r="AD2084" s="30"/>
      <c r="AE2084" s="30"/>
      <c r="AF2084" s="30"/>
      <c r="AG2084" s="30"/>
    </row>
    <row r="2085" spans="11:33" ht="12.75">
      <c r="K2085" s="42"/>
      <c r="L2085" s="42"/>
      <c r="AC2085" s="30"/>
      <c r="AD2085" s="30"/>
      <c r="AE2085" s="30"/>
      <c r="AF2085" s="30"/>
      <c r="AG2085" s="30"/>
    </row>
    <row r="2086" spans="11:33" ht="12.75">
      <c r="K2086" s="42"/>
      <c r="L2086" s="42"/>
      <c r="AC2086" s="30"/>
      <c r="AD2086" s="30"/>
      <c r="AE2086" s="30"/>
      <c r="AF2086" s="30"/>
      <c r="AG2086" s="30"/>
    </row>
    <row r="2087" spans="11:33" ht="12.75">
      <c r="K2087" s="42"/>
      <c r="L2087" s="42"/>
      <c r="AC2087" s="30"/>
      <c r="AD2087" s="30"/>
      <c r="AE2087" s="30"/>
      <c r="AF2087" s="30"/>
      <c r="AG2087" s="30"/>
    </row>
    <row r="2088" spans="11:33" ht="12.75">
      <c r="K2088" s="42"/>
      <c r="L2088" s="42"/>
      <c r="AC2088" s="30"/>
      <c r="AD2088" s="30"/>
      <c r="AE2088" s="30"/>
      <c r="AF2088" s="30"/>
      <c r="AG2088" s="30"/>
    </row>
    <row r="2089" spans="11:33" ht="12.75">
      <c r="K2089" s="42"/>
      <c r="L2089" s="42"/>
      <c r="AC2089" s="30"/>
      <c r="AD2089" s="30"/>
      <c r="AE2089" s="30"/>
      <c r="AF2089" s="30"/>
      <c r="AG2089" s="30"/>
    </row>
    <row r="2090" spans="11:33" ht="12.75">
      <c r="K2090" s="42"/>
      <c r="L2090" s="42"/>
      <c r="AC2090" s="30"/>
      <c r="AD2090" s="30"/>
      <c r="AE2090" s="30"/>
      <c r="AF2090" s="30"/>
      <c r="AG2090" s="30"/>
    </row>
    <row r="2091" spans="11:33" ht="12.75">
      <c r="K2091" s="42"/>
      <c r="L2091" s="42"/>
      <c r="AC2091" s="30"/>
      <c r="AD2091" s="30"/>
      <c r="AE2091" s="30"/>
      <c r="AF2091" s="30"/>
      <c r="AG2091" s="30"/>
    </row>
    <row r="2092" spans="11:33" ht="12.75">
      <c r="K2092" s="42"/>
      <c r="L2092" s="42"/>
      <c r="AC2092" s="30"/>
      <c r="AD2092" s="30"/>
      <c r="AE2092" s="30"/>
      <c r="AF2092" s="30"/>
      <c r="AG2092" s="30"/>
    </row>
    <row r="2093" spans="11:33" ht="12.75">
      <c r="K2093" s="42"/>
      <c r="L2093" s="42"/>
      <c r="AC2093" s="30"/>
      <c r="AD2093" s="30"/>
      <c r="AE2093" s="30"/>
      <c r="AF2093" s="30"/>
      <c r="AG2093" s="30"/>
    </row>
    <row r="2094" spans="11:33" ht="12.75">
      <c r="K2094" s="42"/>
      <c r="L2094" s="42"/>
      <c r="AC2094" s="30"/>
      <c r="AD2094" s="30"/>
      <c r="AE2094" s="30"/>
      <c r="AF2094" s="30"/>
      <c r="AG2094" s="30"/>
    </row>
    <row r="2095" spans="11:33" ht="12.75">
      <c r="K2095" s="42"/>
      <c r="L2095" s="42"/>
      <c r="AC2095" s="30"/>
      <c r="AD2095" s="30"/>
      <c r="AE2095" s="30"/>
      <c r="AF2095" s="30"/>
      <c r="AG2095" s="30"/>
    </row>
    <row r="2096" spans="11:33" ht="12.75">
      <c r="K2096" s="42"/>
      <c r="L2096" s="42"/>
      <c r="AC2096" s="30"/>
      <c r="AD2096" s="30"/>
      <c r="AE2096" s="30"/>
      <c r="AF2096" s="30"/>
      <c r="AG2096" s="30"/>
    </row>
    <row r="2097" spans="11:33" ht="12.75">
      <c r="K2097" s="42"/>
      <c r="L2097" s="42"/>
      <c r="AC2097" s="30"/>
      <c r="AD2097" s="30"/>
      <c r="AE2097" s="30"/>
      <c r="AF2097" s="30"/>
      <c r="AG2097" s="30"/>
    </row>
    <row r="2098" spans="11:33" ht="12.75">
      <c r="K2098" s="42"/>
      <c r="L2098" s="42"/>
      <c r="AC2098" s="30"/>
      <c r="AD2098" s="30"/>
      <c r="AE2098" s="30"/>
      <c r="AF2098" s="30"/>
      <c r="AG2098" s="30"/>
    </row>
    <row r="2099" spans="11:33" ht="12.75">
      <c r="K2099" s="42"/>
      <c r="L2099" s="42"/>
      <c r="AC2099" s="30"/>
      <c r="AD2099" s="30"/>
      <c r="AE2099" s="30"/>
      <c r="AF2099" s="30"/>
      <c r="AG2099" s="30"/>
    </row>
    <row r="2100" spans="11:33" ht="12.75">
      <c r="K2100" s="42"/>
      <c r="L2100" s="42"/>
      <c r="AC2100" s="30"/>
      <c r="AD2100" s="30"/>
      <c r="AE2100" s="30"/>
      <c r="AF2100" s="30"/>
      <c r="AG2100" s="30"/>
    </row>
    <row r="2101" spans="11:33" ht="12.75">
      <c r="K2101" s="42"/>
      <c r="L2101" s="42"/>
      <c r="AC2101" s="30"/>
      <c r="AD2101" s="30"/>
      <c r="AE2101" s="30"/>
      <c r="AF2101" s="30"/>
      <c r="AG2101" s="30"/>
    </row>
    <row r="2102" spans="11:33" ht="12.75">
      <c r="K2102" s="42"/>
      <c r="L2102" s="42"/>
      <c r="AC2102" s="30"/>
      <c r="AD2102" s="30"/>
      <c r="AE2102" s="30"/>
      <c r="AF2102" s="30"/>
      <c r="AG2102" s="30"/>
    </row>
    <row r="2103" spans="11:33" ht="12.75">
      <c r="K2103" s="42"/>
      <c r="L2103" s="42"/>
      <c r="AC2103" s="30"/>
      <c r="AD2103" s="30"/>
      <c r="AE2103" s="30"/>
      <c r="AF2103" s="30"/>
      <c r="AG2103" s="30"/>
    </row>
    <row r="2104" spans="11:33" ht="12.75">
      <c r="K2104" s="42"/>
      <c r="L2104" s="42"/>
      <c r="AC2104" s="30"/>
      <c r="AD2104" s="30"/>
      <c r="AE2104" s="30"/>
      <c r="AF2104" s="30"/>
      <c r="AG2104" s="30"/>
    </row>
    <row r="2105" spans="11:33" ht="12.75">
      <c r="K2105" s="42"/>
      <c r="L2105" s="42"/>
      <c r="AC2105" s="30"/>
      <c r="AD2105" s="30"/>
      <c r="AE2105" s="30"/>
      <c r="AF2105" s="30"/>
      <c r="AG2105" s="30"/>
    </row>
    <row r="2106" spans="11:33" ht="12.75">
      <c r="K2106" s="42"/>
      <c r="L2106" s="42"/>
      <c r="AC2106" s="30"/>
      <c r="AD2106" s="30"/>
      <c r="AE2106" s="30"/>
      <c r="AF2106" s="30"/>
      <c r="AG2106" s="30"/>
    </row>
    <row r="2107" spans="11:33" ht="12.75">
      <c r="K2107" s="42"/>
      <c r="L2107" s="42"/>
      <c r="AC2107" s="30"/>
      <c r="AD2107" s="30"/>
      <c r="AE2107" s="30"/>
      <c r="AF2107" s="30"/>
      <c r="AG2107" s="30"/>
    </row>
    <row r="2108" spans="11:33" ht="12.75">
      <c r="K2108" s="42"/>
      <c r="L2108" s="42"/>
      <c r="AC2108" s="30"/>
      <c r="AD2108" s="30"/>
      <c r="AE2108" s="30"/>
      <c r="AF2108" s="30"/>
      <c r="AG2108" s="30"/>
    </row>
    <row r="2109" spans="11:33" ht="12.75">
      <c r="K2109" s="42"/>
      <c r="L2109" s="42"/>
      <c r="AC2109" s="30"/>
      <c r="AD2109" s="30"/>
      <c r="AE2109" s="30"/>
      <c r="AF2109" s="30"/>
      <c r="AG2109" s="30"/>
    </row>
    <row r="2110" spans="11:33" ht="12.75">
      <c r="K2110" s="42"/>
      <c r="L2110" s="42"/>
      <c r="AC2110" s="30"/>
      <c r="AD2110" s="30"/>
      <c r="AE2110" s="30"/>
      <c r="AF2110" s="30"/>
      <c r="AG2110" s="30"/>
    </row>
    <row r="2111" spans="11:33" ht="12.75">
      <c r="K2111" s="42"/>
      <c r="L2111" s="42"/>
      <c r="AC2111" s="30"/>
      <c r="AD2111" s="30"/>
      <c r="AE2111" s="30"/>
      <c r="AF2111" s="30"/>
      <c r="AG2111" s="30"/>
    </row>
    <row r="2112" spans="11:33" ht="12.75">
      <c r="K2112" s="42"/>
      <c r="L2112" s="42"/>
      <c r="AC2112" s="30"/>
      <c r="AD2112" s="30"/>
      <c r="AE2112" s="30"/>
      <c r="AF2112" s="30"/>
      <c r="AG2112" s="30"/>
    </row>
    <row r="2113" spans="11:33" ht="12.75">
      <c r="K2113" s="42"/>
      <c r="L2113" s="42"/>
      <c r="AC2113" s="30"/>
      <c r="AD2113" s="30"/>
      <c r="AE2113" s="30"/>
      <c r="AF2113" s="30"/>
      <c r="AG2113" s="30"/>
    </row>
    <row r="2114" spans="11:33" ht="12.75">
      <c r="K2114" s="42"/>
      <c r="L2114" s="42"/>
      <c r="AC2114" s="30"/>
      <c r="AD2114" s="30"/>
      <c r="AE2114" s="30"/>
      <c r="AF2114" s="30"/>
      <c r="AG2114" s="30"/>
    </row>
    <row r="2115" spans="11:33" ht="12.75">
      <c r="K2115" s="42"/>
      <c r="L2115" s="42"/>
      <c r="AC2115" s="30"/>
      <c r="AD2115" s="30"/>
      <c r="AE2115" s="30"/>
      <c r="AF2115" s="30"/>
      <c r="AG2115" s="30"/>
    </row>
    <row r="2116" spans="11:33" ht="12.75">
      <c r="K2116" s="42"/>
      <c r="L2116" s="42"/>
      <c r="AC2116" s="30"/>
      <c r="AD2116" s="30"/>
      <c r="AE2116" s="30"/>
      <c r="AF2116" s="30"/>
      <c r="AG2116" s="30"/>
    </row>
    <row r="2117" spans="11:33" ht="12.75">
      <c r="K2117" s="42"/>
      <c r="L2117" s="42"/>
      <c r="AC2117" s="30"/>
      <c r="AD2117" s="30"/>
      <c r="AE2117" s="30"/>
      <c r="AF2117" s="30"/>
      <c r="AG2117" s="30"/>
    </row>
    <row r="2118" spans="11:33" ht="12.75">
      <c r="K2118" s="42"/>
      <c r="L2118" s="42"/>
      <c r="AC2118" s="30"/>
      <c r="AD2118" s="30"/>
      <c r="AE2118" s="30"/>
      <c r="AF2118" s="30"/>
      <c r="AG2118" s="30"/>
    </row>
    <row r="2119" spans="11:33" ht="12.75">
      <c r="K2119" s="42"/>
      <c r="L2119" s="42"/>
      <c r="AC2119" s="30"/>
      <c r="AD2119" s="30"/>
      <c r="AE2119" s="30"/>
      <c r="AF2119" s="30"/>
      <c r="AG2119" s="30"/>
    </row>
    <row r="2120" spans="11:33" ht="12.75">
      <c r="K2120" s="42"/>
      <c r="L2120" s="42"/>
      <c r="AC2120" s="30"/>
      <c r="AD2120" s="30"/>
      <c r="AE2120" s="30"/>
      <c r="AF2120" s="30"/>
      <c r="AG2120" s="30"/>
    </row>
    <row r="2121" spans="11:33" ht="12.75">
      <c r="K2121" s="42"/>
      <c r="L2121" s="42"/>
      <c r="AC2121" s="30"/>
      <c r="AD2121" s="30"/>
      <c r="AE2121" s="30"/>
      <c r="AF2121" s="30"/>
      <c r="AG2121" s="30"/>
    </row>
    <row r="2122" spans="11:33" ht="12.75">
      <c r="K2122" s="42"/>
      <c r="L2122" s="42"/>
      <c r="AC2122" s="30"/>
      <c r="AD2122" s="30"/>
      <c r="AE2122" s="30"/>
      <c r="AF2122" s="30"/>
      <c r="AG2122" s="30"/>
    </row>
    <row r="2123" spans="11:33" ht="12.75">
      <c r="K2123" s="42"/>
      <c r="L2123" s="42"/>
      <c r="AC2123" s="30"/>
      <c r="AD2123" s="30"/>
      <c r="AE2123" s="30"/>
      <c r="AF2123" s="30"/>
      <c r="AG2123" s="30"/>
    </row>
    <row r="2124" spans="11:33" ht="12.75">
      <c r="K2124" s="42"/>
      <c r="L2124" s="42"/>
      <c r="AC2124" s="30"/>
      <c r="AD2124" s="30"/>
      <c r="AE2124" s="30"/>
      <c r="AF2124" s="30"/>
      <c r="AG2124" s="30"/>
    </row>
    <row r="2125" spans="11:33" ht="12.75">
      <c r="K2125" s="42"/>
      <c r="L2125" s="42"/>
      <c r="AC2125" s="30"/>
      <c r="AD2125" s="30"/>
      <c r="AE2125" s="30"/>
      <c r="AF2125" s="30"/>
      <c r="AG2125" s="30"/>
    </row>
    <row r="2126" spans="11:33" ht="12.75">
      <c r="K2126" s="42"/>
      <c r="L2126" s="42"/>
      <c r="AC2126" s="30"/>
      <c r="AD2126" s="30"/>
      <c r="AE2126" s="30"/>
      <c r="AF2126" s="30"/>
      <c r="AG2126" s="30"/>
    </row>
    <row r="2127" spans="11:33" ht="12.75">
      <c r="K2127" s="42"/>
      <c r="L2127" s="42"/>
      <c r="AC2127" s="30"/>
      <c r="AD2127" s="30"/>
      <c r="AE2127" s="30"/>
      <c r="AF2127" s="30"/>
      <c r="AG2127" s="30"/>
    </row>
    <row r="2128" spans="11:33" ht="12.75">
      <c r="K2128" s="42"/>
      <c r="L2128" s="42"/>
      <c r="AC2128" s="30"/>
      <c r="AD2128" s="30"/>
      <c r="AE2128" s="30"/>
      <c r="AF2128" s="30"/>
      <c r="AG2128" s="30"/>
    </row>
    <row r="2129" spans="11:33" ht="12.75">
      <c r="K2129" s="42"/>
      <c r="L2129" s="42"/>
      <c r="AC2129" s="30"/>
      <c r="AD2129" s="30"/>
      <c r="AE2129" s="30"/>
      <c r="AF2129" s="30"/>
      <c r="AG2129" s="30"/>
    </row>
    <row r="2130" spans="11:33" ht="12.75">
      <c r="K2130" s="42"/>
      <c r="L2130" s="42"/>
      <c r="AC2130" s="30"/>
      <c r="AD2130" s="30"/>
      <c r="AE2130" s="30"/>
      <c r="AF2130" s="30"/>
      <c r="AG2130" s="30"/>
    </row>
    <row r="2131" spans="11:33" ht="12.75">
      <c r="K2131" s="42"/>
      <c r="L2131" s="42"/>
      <c r="AC2131" s="30"/>
      <c r="AD2131" s="30"/>
      <c r="AE2131" s="30"/>
      <c r="AF2131" s="30"/>
      <c r="AG2131" s="30"/>
    </row>
    <row r="2132" spans="11:33" ht="12.75">
      <c r="K2132" s="42"/>
      <c r="L2132" s="42"/>
      <c r="AC2132" s="30"/>
      <c r="AD2132" s="30"/>
      <c r="AE2132" s="30"/>
      <c r="AF2132" s="30"/>
      <c r="AG2132" s="30"/>
    </row>
    <row r="2133" spans="11:33" ht="12.75">
      <c r="K2133" s="42"/>
      <c r="L2133" s="42"/>
      <c r="AC2133" s="30"/>
      <c r="AD2133" s="30"/>
      <c r="AE2133" s="30"/>
      <c r="AF2133" s="30"/>
      <c r="AG2133" s="30"/>
    </row>
    <row r="2134" spans="11:33" ht="12.75">
      <c r="K2134" s="42"/>
      <c r="L2134" s="42"/>
      <c r="AC2134" s="30"/>
      <c r="AD2134" s="30"/>
      <c r="AE2134" s="30"/>
      <c r="AF2134" s="30"/>
      <c r="AG2134" s="30"/>
    </row>
    <row r="2135" spans="11:33" ht="12.75">
      <c r="K2135" s="42"/>
      <c r="L2135" s="42"/>
      <c r="AC2135" s="30"/>
      <c r="AD2135" s="30"/>
      <c r="AE2135" s="30"/>
      <c r="AF2135" s="30"/>
      <c r="AG2135" s="30"/>
    </row>
    <row r="2136" spans="11:33" ht="12.75">
      <c r="K2136" s="42"/>
      <c r="L2136" s="42"/>
      <c r="AC2136" s="30"/>
      <c r="AD2136" s="30"/>
      <c r="AE2136" s="30"/>
      <c r="AF2136" s="30"/>
      <c r="AG2136" s="30"/>
    </row>
    <row r="2137" spans="11:33" ht="12.75">
      <c r="K2137" s="42"/>
      <c r="L2137" s="42"/>
      <c r="AC2137" s="30"/>
      <c r="AD2137" s="30"/>
      <c r="AE2137" s="30"/>
      <c r="AF2137" s="30"/>
      <c r="AG2137" s="30"/>
    </row>
    <row r="2138" spans="11:33" ht="12.75">
      <c r="K2138" s="42"/>
      <c r="L2138" s="42"/>
      <c r="AC2138" s="30"/>
      <c r="AD2138" s="30"/>
      <c r="AE2138" s="30"/>
      <c r="AF2138" s="30"/>
      <c r="AG2138" s="30"/>
    </row>
    <row r="2139" spans="11:33" ht="12.75">
      <c r="K2139" s="42"/>
      <c r="L2139" s="42"/>
      <c r="AC2139" s="30"/>
      <c r="AD2139" s="30"/>
      <c r="AE2139" s="30"/>
      <c r="AF2139" s="30"/>
      <c r="AG2139" s="30"/>
    </row>
    <row r="2140" spans="11:33" ht="12.75">
      <c r="K2140" s="42"/>
      <c r="L2140" s="42"/>
      <c r="AC2140" s="30"/>
      <c r="AD2140" s="30"/>
      <c r="AE2140" s="30"/>
      <c r="AF2140" s="30"/>
      <c r="AG2140" s="30"/>
    </row>
    <row r="2141" spans="11:33" ht="12.75">
      <c r="K2141" s="42"/>
      <c r="L2141" s="42"/>
      <c r="AC2141" s="30"/>
      <c r="AD2141" s="30"/>
      <c r="AE2141" s="30"/>
      <c r="AF2141" s="30"/>
      <c r="AG2141" s="30"/>
    </row>
    <row r="2142" spans="11:33" ht="12.75">
      <c r="K2142" s="42"/>
      <c r="L2142" s="42"/>
      <c r="AC2142" s="30"/>
      <c r="AD2142" s="30"/>
      <c r="AE2142" s="30"/>
      <c r="AF2142" s="30"/>
      <c r="AG2142" s="30"/>
    </row>
    <row r="2143" spans="11:33" ht="12.75">
      <c r="K2143" s="42"/>
      <c r="L2143" s="42"/>
      <c r="AC2143" s="30"/>
      <c r="AD2143" s="30"/>
      <c r="AE2143" s="30"/>
      <c r="AF2143" s="30"/>
      <c r="AG2143" s="30"/>
    </row>
    <row r="2144" spans="11:33" ht="12.75">
      <c r="K2144" s="42"/>
      <c r="L2144" s="42"/>
      <c r="AC2144" s="30"/>
      <c r="AD2144" s="30"/>
      <c r="AE2144" s="30"/>
      <c r="AF2144" s="30"/>
      <c r="AG2144" s="30"/>
    </row>
    <row r="2145" spans="11:33" ht="12.75">
      <c r="K2145" s="42"/>
      <c r="L2145" s="42"/>
      <c r="AC2145" s="30"/>
      <c r="AD2145" s="30"/>
      <c r="AE2145" s="30"/>
      <c r="AF2145" s="30"/>
      <c r="AG2145" s="30"/>
    </row>
    <row r="2146" spans="11:33" ht="12.75">
      <c r="K2146" s="42"/>
      <c r="L2146" s="42"/>
      <c r="AC2146" s="30"/>
      <c r="AD2146" s="30"/>
      <c r="AE2146" s="30"/>
      <c r="AF2146" s="30"/>
      <c r="AG2146" s="30"/>
    </row>
    <row r="2147" spans="11:33" ht="12.75">
      <c r="K2147" s="42"/>
      <c r="L2147" s="42"/>
      <c r="AC2147" s="30"/>
      <c r="AD2147" s="30"/>
      <c r="AE2147" s="30"/>
      <c r="AF2147" s="30"/>
      <c r="AG2147" s="30"/>
    </row>
    <row r="2148" spans="11:33" ht="12.75">
      <c r="K2148" s="42"/>
      <c r="L2148" s="42"/>
      <c r="AC2148" s="30"/>
      <c r="AD2148" s="30"/>
      <c r="AE2148" s="30"/>
      <c r="AF2148" s="30"/>
      <c r="AG2148" s="30"/>
    </row>
    <row r="2149" spans="11:33" ht="12.75">
      <c r="K2149" s="42"/>
      <c r="L2149" s="42"/>
      <c r="AC2149" s="30"/>
      <c r="AD2149" s="30"/>
      <c r="AE2149" s="30"/>
      <c r="AF2149" s="30"/>
      <c r="AG2149" s="30"/>
    </row>
    <row r="2150" spans="11:33" ht="12.75">
      <c r="K2150" s="42"/>
      <c r="L2150" s="42"/>
      <c r="AC2150" s="30"/>
      <c r="AD2150" s="30"/>
      <c r="AE2150" s="30"/>
      <c r="AF2150" s="30"/>
      <c r="AG2150" s="30"/>
    </row>
    <row r="2151" spans="11:33" ht="12.75">
      <c r="K2151" s="42"/>
      <c r="L2151" s="42"/>
      <c r="AC2151" s="30"/>
      <c r="AD2151" s="30"/>
      <c r="AE2151" s="30"/>
      <c r="AF2151" s="30"/>
      <c r="AG2151" s="30"/>
    </row>
    <row r="2152" spans="11:33" ht="12.75">
      <c r="K2152" s="42"/>
      <c r="L2152" s="42"/>
      <c r="AC2152" s="30"/>
      <c r="AD2152" s="30"/>
      <c r="AE2152" s="30"/>
      <c r="AF2152" s="30"/>
      <c r="AG2152" s="30"/>
    </row>
    <row r="2153" spans="11:33" ht="12.75">
      <c r="K2153" s="42"/>
      <c r="L2153" s="42"/>
      <c r="AC2153" s="30"/>
      <c r="AD2153" s="30"/>
      <c r="AE2153" s="30"/>
      <c r="AF2153" s="30"/>
      <c r="AG2153" s="30"/>
    </row>
    <row r="2154" spans="11:33" ht="12.75">
      <c r="K2154" s="42"/>
      <c r="L2154" s="42"/>
      <c r="AC2154" s="30"/>
      <c r="AD2154" s="30"/>
      <c r="AE2154" s="30"/>
      <c r="AF2154" s="30"/>
      <c r="AG2154" s="30"/>
    </row>
    <row r="2155" spans="11:33" ht="12.75">
      <c r="K2155" s="42"/>
      <c r="L2155" s="42"/>
      <c r="AC2155" s="30"/>
      <c r="AD2155" s="30"/>
      <c r="AE2155" s="30"/>
      <c r="AF2155" s="30"/>
      <c r="AG2155" s="30"/>
    </row>
    <row r="2156" spans="11:33" ht="12.75">
      <c r="K2156" s="42"/>
      <c r="L2156" s="42"/>
      <c r="AC2156" s="30"/>
      <c r="AD2156" s="30"/>
      <c r="AE2156" s="30"/>
      <c r="AF2156" s="30"/>
      <c r="AG2156" s="30"/>
    </row>
    <row r="2157" spans="11:33" ht="12.75">
      <c r="K2157" s="42"/>
      <c r="L2157" s="42"/>
      <c r="AC2157" s="30"/>
      <c r="AD2157" s="30"/>
      <c r="AE2157" s="30"/>
      <c r="AF2157" s="30"/>
      <c r="AG2157" s="30"/>
    </row>
    <row r="2158" spans="11:33" ht="12.75">
      <c r="K2158" s="42"/>
      <c r="L2158" s="42"/>
      <c r="AC2158" s="30"/>
      <c r="AD2158" s="30"/>
      <c r="AE2158" s="30"/>
      <c r="AF2158" s="30"/>
      <c r="AG2158" s="30"/>
    </row>
    <row r="2159" spans="11:33" ht="12.75">
      <c r="K2159" s="42"/>
      <c r="L2159" s="42"/>
      <c r="AC2159" s="30"/>
      <c r="AD2159" s="30"/>
      <c r="AE2159" s="30"/>
      <c r="AF2159" s="30"/>
      <c r="AG2159" s="30"/>
    </row>
    <row r="2160" spans="11:33" ht="12.75">
      <c r="K2160" s="42"/>
      <c r="L2160" s="42"/>
      <c r="AC2160" s="30"/>
      <c r="AD2160" s="30"/>
      <c r="AE2160" s="30"/>
      <c r="AF2160" s="30"/>
      <c r="AG2160" s="30"/>
    </row>
    <row r="2161" spans="11:33" ht="12.75">
      <c r="K2161" s="42"/>
      <c r="L2161" s="42"/>
      <c r="AC2161" s="30"/>
      <c r="AD2161" s="30"/>
      <c r="AE2161" s="30"/>
      <c r="AF2161" s="30"/>
      <c r="AG2161" s="30"/>
    </row>
    <row r="2162" spans="11:33" ht="12.75">
      <c r="K2162" s="42"/>
      <c r="L2162" s="42"/>
      <c r="AC2162" s="30"/>
      <c r="AD2162" s="30"/>
      <c r="AE2162" s="30"/>
      <c r="AF2162" s="30"/>
      <c r="AG2162" s="30"/>
    </row>
    <row r="2163" spans="11:33" ht="12.75">
      <c r="K2163" s="42"/>
      <c r="L2163" s="42"/>
      <c r="AC2163" s="30"/>
      <c r="AD2163" s="30"/>
      <c r="AE2163" s="30"/>
      <c r="AF2163" s="30"/>
      <c r="AG2163" s="30"/>
    </row>
    <row r="2164" spans="11:33" ht="12.75">
      <c r="K2164" s="42"/>
      <c r="L2164" s="42"/>
      <c r="AC2164" s="30"/>
      <c r="AD2164" s="30"/>
      <c r="AE2164" s="30"/>
      <c r="AF2164" s="30"/>
      <c r="AG2164" s="30"/>
    </row>
    <row r="2165" spans="11:33" ht="12.75">
      <c r="K2165" s="42"/>
      <c r="L2165" s="42"/>
      <c r="AC2165" s="30"/>
      <c r="AD2165" s="30"/>
      <c r="AE2165" s="30"/>
      <c r="AF2165" s="30"/>
      <c r="AG2165" s="30"/>
    </row>
    <row r="2166" spans="11:33" ht="12.75">
      <c r="K2166" s="42"/>
      <c r="L2166" s="42"/>
      <c r="AC2166" s="30"/>
      <c r="AD2166" s="30"/>
      <c r="AE2166" s="30"/>
      <c r="AF2166" s="30"/>
      <c r="AG2166" s="30"/>
    </row>
    <row r="2167" spans="11:33" ht="12.75">
      <c r="K2167" s="42"/>
      <c r="L2167" s="42"/>
      <c r="AC2167" s="30"/>
      <c r="AD2167" s="30"/>
      <c r="AE2167" s="30"/>
      <c r="AF2167" s="30"/>
      <c r="AG2167" s="30"/>
    </row>
    <row r="2168" spans="11:33" ht="12.75">
      <c r="K2168" s="42"/>
      <c r="L2168" s="42"/>
      <c r="AC2168" s="30"/>
      <c r="AD2168" s="30"/>
      <c r="AE2168" s="30"/>
      <c r="AF2168" s="30"/>
      <c r="AG2168" s="30"/>
    </row>
    <row r="2169" spans="11:33" ht="12.75">
      <c r="K2169" s="42"/>
      <c r="L2169" s="42"/>
      <c r="AC2169" s="30"/>
      <c r="AD2169" s="30"/>
      <c r="AE2169" s="30"/>
      <c r="AF2169" s="30"/>
      <c r="AG2169" s="30"/>
    </row>
    <row r="2170" spans="11:33" ht="12.75">
      <c r="K2170" s="42"/>
      <c r="L2170" s="42"/>
      <c r="AC2170" s="30"/>
      <c r="AD2170" s="30"/>
      <c r="AE2170" s="30"/>
      <c r="AF2170" s="30"/>
      <c r="AG2170" s="30"/>
    </row>
    <row r="2171" spans="11:33" ht="12.75">
      <c r="K2171" s="42"/>
      <c r="L2171" s="42"/>
      <c r="AC2171" s="30"/>
      <c r="AD2171" s="30"/>
      <c r="AE2171" s="30"/>
      <c r="AF2171" s="30"/>
      <c r="AG2171" s="30"/>
    </row>
    <row r="2172" spans="11:33" ht="12.75">
      <c r="K2172" s="42"/>
      <c r="L2172" s="42"/>
      <c r="AC2172" s="30"/>
      <c r="AD2172" s="30"/>
      <c r="AE2172" s="30"/>
      <c r="AF2172" s="30"/>
      <c r="AG2172" s="30"/>
    </row>
    <row r="2173" spans="11:33" ht="12.75">
      <c r="K2173" s="42"/>
      <c r="L2173" s="42"/>
      <c r="AC2173" s="30"/>
      <c r="AD2173" s="30"/>
      <c r="AE2173" s="30"/>
      <c r="AF2173" s="30"/>
      <c r="AG2173" s="30"/>
    </row>
    <row r="2174" spans="11:33" ht="12.75">
      <c r="K2174" s="42"/>
      <c r="L2174" s="42"/>
      <c r="AC2174" s="30"/>
      <c r="AD2174" s="30"/>
      <c r="AE2174" s="30"/>
      <c r="AF2174" s="30"/>
      <c r="AG2174" s="30"/>
    </row>
    <row r="2175" spans="11:33" ht="12.75">
      <c r="K2175" s="42"/>
      <c r="L2175" s="42"/>
      <c r="AC2175" s="30"/>
      <c r="AD2175" s="30"/>
      <c r="AE2175" s="30"/>
      <c r="AF2175" s="30"/>
      <c r="AG2175" s="30"/>
    </row>
    <row r="2176" spans="11:33" ht="12.75">
      <c r="K2176" s="42"/>
      <c r="L2176" s="42"/>
      <c r="AC2176" s="30"/>
      <c r="AD2176" s="30"/>
      <c r="AE2176" s="30"/>
      <c r="AF2176" s="30"/>
      <c r="AG2176" s="30"/>
    </row>
    <row r="2177" spans="11:33" ht="12.75">
      <c r="K2177" s="42"/>
      <c r="L2177" s="42"/>
      <c r="AC2177" s="30"/>
      <c r="AD2177" s="30"/>
      <c r="AE2177" s="30"/>
      <c r="AF2177" s="30"/>
      <c r="AG2177" s="30"/>
    </row>
    <row r="2178" spans="11:33" ht="12.75">
      <c r="K2178" s="42"/>
      <c r="L2178" s="42"/>
      <c r="AC2178" s="30"/>
      <c r="AD2178" s="30"/>
      <c r="AE2178" s="30"/>
      <c r="AF2178" s="30"/>
      <c r="AG2178" s="30"/>
    </row>
    <row r="2179" spans="11:33" ht="12.75">
      <c r="K2179" s="42"/>
      <c r="L2179" s="42"/>
      <c r="AC2179" s="30"/>
      <c r="AD2179" s="30"/>
      <c r="AE2179" s="30"/>
      <c r="AF2179" s="30"/>
      <c r="AG2179" s="30"/>
    </row>
    <row r="2180" spans="11:33" ht="12.75">
      <c r="K2180" s="42"/>
      <c r="L2180" s="42"/>
      <c r="AC2180" s="30"/>
      <c r="AD2180" s="30"/>
      <c r="AE2180" s="30"/>
      <c r="AF2180" s="30"/>
      <c r="AG2180" s="30"/>
    </row>
    <row r="2181" spans="11:33" ht="12.75">
      <c r="K2181" s="42"/>
      <c r="L2181" s="42"/>
      <c r="AC2181" s="30"/>
      <c r="AD2181" s="30"/>
      <c r="AE2181" s="30"/>
      <c r="AF2181" s="30"/>
      <c r="AG2181" s="30"/>
    </row>
    <row r="2182" spans="11:33" ht="12.75">
      <c r="K2182" s="42"/>
      <c r="L2182" s="42"/>
      <c r="AC2182" s="30"/>
      <c r="AD2182" s="30"/>
      <c r="AE2182" s="30"/>
      <c r="AF2182" s="30"/>
      <c r="AG2182" s="30"/>
    </row>
    <row r="2183" spans="11:33" ht="12.75">
      <c r="K2183" s="42"/>
      <c r="L2183" s="42"/>
      <c r="AC2183" s="30"/>
      <c r="AD2183" s="30"/>
      <c r="AE2183" s="30"/>
      <c r="AF2183" s="30"/>
      <c r="AG2183" s="30"/>
    </row>
    <row r="2184" spans="11:33" ht="12.75">
      <c r="K2184" s="42"/>
      <c r="L2184" s="42"/>
      <c r="AC2184" s="30"/>
      <c r="AD2184" s="30"/>
      <c r="AE2184" s="30"/>
      <c r="AF2184" s="30"/>
      <c r="AG2184" s="30"/>
    </row>
    <row r="2185" spans="11:33" ht="12.75">
      <c r="K2185" s="42"/>
      <c r="L2185" s="42"/>
      <c r="AC2185" s="30"/>
      <c r="AD2185" s="30"/>
      <c r="AE2185" s="30"/>
      <c r="AF2185" s="30"/>
      <c r="AG2185" s="30"/>
    </row>
    <row r="2186" spans="11:33" ht="12.75">
      <c r="K2186" s="42"/>
      <c r="L2186" s="42"/>
      <c r="AC2186" s="30"/>
      <c r="AD2186" s="30"/>
      <c r="AE2186" s="30"/>
      <c r="AF2186" s="30"/>
      <c r="AG2186" s="30"/>
    </row>
    <row r="2187" spans="11:33" ht="12.75">
      <c r="K2187" s="42"/>
      <c r="L2187" s="42"/>
      <c r="AC2187" s="30"/>
      <c r="AD2187" s="30"/>
      <c r="AE2187" s="30"/>
      <c r="AF2187" s="30"/>
      <c r="AG2187" s="30"/>
    </row>
    <row r="2188" spans="11:33" ht="12.75">
      <c r="K2188" s="42"/>
      <c r="L2188" s="42"/>
      <c r="AC2188" s="30"/>
      <c r="AD2188" s="30"/>
      <c r="AE2188" s="30"/>
      <c r="AF2188" s="30"/>
      <c r="AG2188" s="30"/>
    </row>
    <row r="2189" spans="11:33" ht="12.75">
      <c r="K2189" s="42"/>
      <c r="L2189" s="42"/>
      <c r="AC2189" s="30"/>
      <c r="AD2189" s="30"/>
      <c r="AE2189" s="30"/>
      <c r="AF2189" s="30"/>
      <c r="AG2189" s="30"/>
    </row>
    <row r="2190" spans="11:33" ht="12.75">
      <c r="K2190" s="42"/>
      <c r="L2190" s="42"/>
      <c r="AC2190" s="30"/>
      <c r="AD2190" s="30"/>
      <c r="AE2190" s="30"/>
      <c r="AF2190" s="30"/>
      <c r="AG2190" s="30"/>
    </row>
    <row r="2191" spans="11:33" ht="12.75">
      <c r="K2191" s="42"/>
      <c r="L2191" s="42"/>
      <c r="AC2191" s="30"/>
      <c r="AD2191" s="30"/>
      <c r="AE2191" s="30"/>
      <c r="AF2191" s="30"/>
      <c r="AG2191" s="30"/>
    </row>
    <row r="2192" spans="11:33" ht="12.75">
      <c r="K2192" s="42"/>
      <c r="L2192" s="42"/>
      <c r="AC2192" s="30"/>
      <c r="AD2192" s="30"/>
      <c r="AE2192" s="30"/>
      <c r="AF2192" s="30"/>
      <c r="AG2192" s="30"/>
    </row>
    <row r="2193" spans="11:33" ht="12.75">
      <c r="K2193" s="42"/>
      <c r="L2193" s="42"/>
      <c r="AC2193" s="30"/>
      <c r="AD2193" s="30"/>
      <c r="AE2193" s="30"/>
      <c r="AF2193" s="30"/>
      <c r="AG2193" s="30"/>
    </row>
    <row r="2194" spans="11:33" ht="12.75">
      <c r="K2194" s="42"/>
      <c r="L2194" s="42"/>
      <c r="AC2194" s="30"/>
      <c r="AD2194" s="30"/>
      <c r="AE2194" s="30"/>
      <c r="AF2194" s="30"/>
      <c r="AG2194" s="30"/>
    </row>
    <row r="2195" spans="11:33" ht="12.75">
      <c r="K2195" s="42"/>
      <c r="L2195" s="42"/>
      <c r="AC2195" s="30"/>
      <c r="AD2195" s="30"/>
      <c r="AE2195" s="30"/>
      <c r="AF2195" s="30"/>
      <c r="AG2195" s="30"/>
    </row>
    <row r="2196" spans="11:33" ht="12.75">
      <c r="K2196" s="42"/>
      <c r="L2196" s="42"/>
      <c r="AC2196" s="30"/>
      <c r="AD2196" s="30"/>
      <c r="AE2196" s="30"/>
      <c r="AF2196" s="30"/>
      <c r="AG2196" s="30"/>
    </row>
    <row r="2197" spans="11:33" ht="12.75">
      <c r="K2197" s="42"/>
      <c r="L2197" s="42"/>
      <c r="AC2197" s="30"/>
      <c r="AD2197" s="30"/>
      <c r="AE2197" s="30"/>
      <c r="AF2197" s="30"/>
      <c r="AG2197" s="30"/>
    </row>
    <row r="2198" spans="11:33" ht="12.75">
      <c r="K2198" s="42"/>
      <c r="L2198" s="42"/>
      <c r="AC2198" s="30"/>
      <c r="AD2198" s="30"/>
      <c r="AE2198" s="30"/>
      <c r="AF2198" s="30"/>
      <c r="AG2198" s="30"/>
    </row>
    <row r="2199" spans="11:33" ht="12.75">
      <c r="K2199" s="42"/>
      <c r="L2199" s="42"/>
      <c r="AC2199" s="30"/>
      <c r="AD2199" s="30"/>
      <c r="AE2199" s="30"/>
      <c r="AF2199" s="30"/>
      <c r="AG2199" s="30"/>
    </row>
    <row r="2200" spans="11:33" ht="12.75">
      <c r="K2200" s="42"/>
      <c r="L2200" s="42"/>
      <c r="AC2200" s="30"/>
      <c r="AD2200" s="30"/>
      <c r="AE2200" s="30"/>
      <c r="AF2200" s="30"/>
      <c r="AG2200" s="30"/>
    </row>
    <row r="2201" spans="11:33" ht="12.75">
      <c r="K2201" s="42"/>
      <c r="L2201" s="42"/>
      <c r="AC2201" s="30"/>
      <c r="AD2201" s="30"/>
      <c r="AE2201" s="30"/>
      <c r="AF2201" s="30"/>
      <c r="AG2201" s="30"/>
    </row>
    <row r="2202" spans="11:33" ht="12.75">
      <c r="K2202" s="42"/>
      <c r="L2202" s="42"/>
      <c r="AC2202" s="30"/>
      <c r="AD2202" s="30"/>
      <c r="AE2202" s="30"/>
      <c r="AF2202" s="30"/>
      <c r="AG2202" s="30"/>
    </row>
    <row r="2203" spans="11:33" ht="12.75">
      <c r="K2203" s="42"/>
      <c r="L2203" s="42"/>
      <c r="AC2203" s="30"/>
      <c r="AD2203" s="30"/>
      <c r="AE2203" s="30"/>
      <c r="AF2203" s="30"/>
      <c r="AG2203" s="30"/>
    </row>
    <row r="2204" spans="11:33" ht="12.75">
      <c r="K2204" s="42"/>
      <c r="L2204" s="42"/>
      <c r="AC2204" s="30"/>
      <c r="AD2204" s="30"/>
      <c r="AE2204" s="30"/>
      <c r="AF2204" s="30"/>
      <c r="AG2204" s="30"/>
    </row>
    <row r="2205" spans="11:33" ht="12.75">
      <c r="K2205" s="42"/>
      <c r="L2205" s="42"/>
      <c r="AC2205" s="30"/>
      <c r="AD2205" s="30"/>
      <c r="AE2205" s="30"/>
      <c r="AF2205" s="30"/>
      <c r="AG2205" s="30"/>
    </row>
    <row r="2206" spans="11:33" ht="12.75">
      <c r="K2206" s="42"/>
      <c r="L2206" s="42"/>
      <c r="AC2206" s="30"/>
      <c r="AD2206" s="30"/>
      <c r="AE2206" s="30"/>
      <c r="AF2206" s="30"/>
      <c r="AG2206" s="30"/>
    </row>
    <row r="2207" spans="11:33" ht="12.75">
      <c r="K2207" s="42"/>
      <c r="L2207" s="42"/>
      <c r="AC2207" s="30"/>
      <c r="AD2207" s="30"/>
      <c r="AE2207" s="30"/>
      <c r="AF2207" s="30"/>
      <c r="AG2207" s="30"/>
    </row>
    <row r="2208" spans="11:33" ht="12.75">
      <c r="K2208" s="42"/>
      <c r="L2208" s="42"/>
      <c r="AC2208" s="30"/>
      <c r="AD2208" s="30"/>
      <c r="AE2208" s="30"/>
      <c r="AF2208" s="30"/>
      <c r="AG2208" s="30"/>
    </row>
    <row r="2209" spans="11:33" ht="12.75">
      <c r="K2209" s="42"/>
      <c r="L2209" s="42"/>
      <c r="AC2209" s="30"/>
      <c r="AD2209" s="30"/>
      <c r="AE2209" s="30"/>
      <c r="AF2209" s="30"/>
      <c r="AG2209" s="30"/>
    </row>
    <row r="2210" spans="11:33" ht="12.75">
      <c r="K2210" s="42"/>
      <c r="L2210" s="42"/>
      <c r="AC2210" s="30"/>
      <c r="AD2210" s="30"/>
      <c r="AE2210" s="30"/>
      <c r="AF2210" s="30"/>
      <c r="AG2210" s="30"/>
    </row>
    <row r="2211" spans="11:33" ht="12.75">
      <c r="K2211" s="42"/>
      <c r="L2211" s="42"/>
      <c r="AC2211" s="30"/>
      <c r="AD2211" s="30"/>
      <c r="AE2211" s="30"/>
      <c r="AF2211" s="30"/>
      <c r="AG2211" s="30"/>
    </row>
    <row r="2212" spans="11:33" ht="12.75">
      <c r="K2212" s="42"/>
      <c r="L2212" s="42"/>
      <c r="AC2212" s="30"/>
      <c r="AD2212" s="30"/>
      <c r="AE2212" s="30"/>
      <c r="AF2212" s="30"/>
      <c r="AG2212" s="30"/>
    </row>
    <row r="2213" spans="11:33" ht="12.75">
      <c r="K2213" s="42"/>
      <c r="L2213" s="42"/>
      <c r="AC2213" s="30"/>
      <c r="AD2213" s="30"/>
      <c r="AE2213" s="30"/>
      <c r="AF2213" s="30"/>
      <c r="AG2213" s="30"/>
    </row>
    <row r="2214" spans="11:33" ht="12.75">
      <c r="K2214" s="42"/>
      <c r="L2214" s="42"/>
      <c r="AC2214" s="30"/>
      <c r="AD2214" s="30"/>
      <c r="AE2214" s="30"/>
      <c r="AF2214" s="30"/>
      <c r="AG2214" s="30"/>
    </row>
    <row r="2215" spans="11:33" ht="12.75">
      <c r="K2215" s="42"/>
      <c r="L2215" s="42"/>
      <c r="AC2215" s="30"/>
      <c r="AD2215" s="30"/>
      <c r="AE2215" s="30"/>
      <c r="AF2215" s="30"/>
      <c r="AG2215" s="30"/>
    </row>
    <row r="2216" spans="11:33" ht="12.75">
      <c r="K2216" s="42"/>
      <c r="L2216" s="42"/>
      <c r="AC2216" s="30"/>
      <c r="AD2216" s="30"/>
      <c r="AE2216" s="30"/>
      <c r="AF2216" s="30"/>
      <c r="AG2216" s="30"/>
    </row>
    <row r="2217" spans="11:33" ht="12.75">
      <c r="K2217" s="42"/>
      <c r="L2217" s="42"/>
      <c r="AC2217" s="30"/>
      <c r="AD2217" s="30"/>
      <c r="AE2217" s="30"/>
      <c r="AF2217" s="30"/>
      <c r="AG2217" s="30"/>
    </row>
    <row r="2218" spans="11:33" ht="12.75">
      <c r="K2218" s="42"/>
      <c r="L2218" s="42"/>
      <c r="AC2218" s="30"/>
      <c r="AD2218" s="30"/>
      <c r="AE2218" s="30"/>
      <c r="AF2218" s="30"/>
      <c r="AG2218" s="30"/>
    </row>
    <row r="2219" spans="11:33" ht="12.75">
      <c r="K2219" s="42"/>
      <c r="L2219" s="42"/>
      <c r="AC2219" s="30"/>
      <c r="AD2219" s="30"/>
      <c r="AE2219" s="30"/>
      <c r="AF2219" s="30"/>
      <c r="AG2219" s="30"/>
    </row>
    <row r="2220" spans="11:33" ht="12.75">
      <c r="K2220" s="42"/>
      <c r="L2220" s="42"/>
      <c r="AC2220" s="30"/>
      <c r="AD2220" s="30"/>
      <c r="AE2220" s="30"/>
      <c r="AF2220" s="30"/>
      <c r="AG2220" s="30"/>
    </row>
    <row r="2221" spans="11:33" ht="12.75">
      <c r="K2221" s="42"/>
      <c r="L2221" s="42"/>
      <c r="AC2221" s="30"/>
      <c r="AD2221" s="30"/>
      <c r="AE2221" s="30"/>
      <c r="AF2221" s="30"/>
      <c r="AG2221" s="30"/>
    </row>
    <row r="2222" spans="11:33" ht="12.75">
      <c r="K2222" s="42"/>
      <c r="L2222" s="42"/>
      <c r="AC2222" s="30"/>
      <c r="AD2222" s="30"/>
      <c r="AE2222" s="30"/>
      <c r="AF2222" s="30"/>
      <c r="AG2222" s="30"/>
    </row>
    <row r="2223" spans="11:33" ht="12.75">
      <c r="K2223" s="42"/>
      <c r="L2223" s="42"/>
      <c r="AC2223" s="30"/>
      <c r="AD2223" s="30"/>
      <c r="AE2223" s="30"/>
      <c r="AF2223" s="30"/>
      <c r="AG2223" s="30"/>
    </row>
    <row r="2224" spans="11:33" ht="12.75">
      <c r="K2224" s="42"/>
      <c r="L2224" s="42"/>
      <c r="AC2224" s="30"/>
      <c r="AD2224" s="30"/>
      <c r="AE2224" s="30"/>
      <c r="AF2224" s="30"/>
      <c r="AG2224" s="30"/>
    </row>
    <row r="2225" spans="11:33" ht="12.75">
      <c r="K2225" s="42"/>
      <c r="L2225" s="42"/>
      <c r="AC2225" s="30"/>
      <c r="AD2225" s="30"/>
      <c r="AE2225" s="30"/>
      <c r="AF2225" s="30"/>
      <c r="AG2225" s="30"/>
    </row>
    <row r="2226" spans="11:33" ht="12.75">
      <c r="K2226" s="42"/>
      <c r="L2226" s="42"/>
      <c r="AC2226" s="30"/>
      <c r="AD2226" s="30"/>
      <c r="AE2226" s="30"/>
      <c r="AF2226" s="30"/>
      <c r="AG2226" s="30"/>
    </row>
    <row r="2227" spans="11:33" ht="12.75">
      <c r="K2227" s="42"/>
      <c r="L2227" s="42"/>
      <c r="AC2227" s="30"/>
      <c r="AD2227" s="30"/>
      <c r="AE2227" s="30"/>
      <c r="AF2227" s="30"/>
      <c r="AG2227" s="30"/>
    </row>
    <row r="2228" spans="11:33" ht="12.75">
      <c r="K2228" s="42"/>
      <c r="L2228" s="42"/>
      <c r="AC2228" s="30"/>
      <c r="AD2228" s="30"/>
      <c r="AE2228" s="30"/>
      <c r="AF2228" s="30"/>
      <c r="AG2228" s="30"/>
    </row>
    <row r="2229" spans="11:33" ht="12.75">
      <c r="K2229" s="42"/>
      <c r="L2229" s="42"/>
      <c r="AC2229" s="30"/>
      <c r="AD2229" s="30"/>
      <c r="AE2229" s="30"/>
      <c r="AF2229" s="30"/>
      <c r="AG2229" s="30"/>
    </row>
    <row r="2230" spans="11:33" ht="12.75">
      <c r="K2230" s="42"/>
      <c r="L2230" s="42"/>
      <c r="AC2230" s="30"/>
      <c r="AD2230" s="30"/>
      <c r="AE2230" s="30"/>
      <c r="AF2230" s="30"/>
      <c r="AG2230" s="30"/>
    </row>
    <row r="2231" spans="11:33" ht="12.75">
      <c r="K2231" s="42"/>
      <c r="L2231" s="42"/>
      <c r="AC2231" s="30"/>
      <c r="AD2231" s="30"/>
      <c r="AE2231" s="30"/>
      <c r="AF2231" s="30"/>
      <c r="AG2231" s="30"/>
    </row>
    <row r="2232" spans="11:33" ht="12.75">
      <c r="K2232" s="42"/>
      <c r="L2232" s="42"/>
      <c r="AC2232" s="30"/>
      <c r="AD2232" s="30"/>
      <c r="AE2232" s="30"/>
      <c r="AF2232" s="30"/>
      <c r="AG2232" s="30"/>
    </row>
    <row r="2233" spans="11:33" ht="12.75">
      <c r="K2233" s="42"/>
      <c r="L2233" s="42"/>
      <c r="AC2233" s="30"/>
      <c r="AD2233" s="30"/>
      <c r="AE2233" s="30"/>
      <c r="AF2233" s="30"/>
      <c r="AG2233" s="30"/>
    </row>
    <row r="2234" spans="11:33" ht="12.75">
      <c r="K2234" s="42"/>
      <c r="L2234" s="42"/>
      <c r="AC2234" s="30"/>
      <c r="AD2234" s="30"/>
      <c r="AE2234" s="30"/>
      <c r="AF2234" s="30"/>
      <c r="AG2234" s="30"/>
    </row>
    <row r="2235" spans="11:33" ht="12.75">
      <c r="K2235" s="42"/>
      <c r="L2235" s="42"/>
      <c r="AC2235" s="30"/>
      <c r="AD2235" s="30"/>
      <c r="AE2235" s="30"/>
      <c r="AF2235" s="30"/>
      <c r="AG2235" s="30"/>
    </row>
    <row r="2236" spans="11:33" ht="12.75">
      <c r="K2236" s="42"/>
      <c r="L2236" s="42"/>
      <c r="AC2236" s="30"/>
      <c r="AD2236" s="30"/>
      <c r="AE2236" s="30"/>
      <c r="AF2236" s="30"/>
      <c r="AG2236" s="30"/>
    </row>
    <row r="2237" spans="11:33" ht="12.75">
      <c r="K2237" s="42"/>
      <c r="L2237" s="42"/>
      <c r="AC2237" s="30"/>
      <c r="AD2237" s="30"/>
      <c r="AE2237" s="30"/>
      <c r="AF2237" s="30"/>
      <c r="AG2237" s="30"/>
    </row>
    <row r="2238" spans="11:33" ht="12.75">
      <c r="K2238" s="42"/>
      <c r="L2238" s="42"/>
      <c r="AC2238" s="30"/>
      <c r="AD2238" s="30"/>
      <c r="AE2238" s="30"/>
      <c r="AF2238" s="30"/>
      <c r="AG2238" s="30"/>
    </row>
    <row r="2239" spans="11:33" ht="12.75">
      <c r="K2239" s="42"/>
      <c r="L2239" s="42"/>
      <c r="AC2239" s="30"/>
      <c r="AD2239" s="30"/>
      <c r="AE2239" s="30"/>
      <c r="AF2239" s="30"/>
      <c r="AG2239" s="30"/>
    </row>
    <row r="2240" spans="11:33" ht="12.75">
      <c r="K2240" s="42"/>
      <c r="L2240" s="42"/>
      <c r="AC2240" s="30"/>
      <c r="AD2240" s="30"/>
      <c r="AE2240" s="30"/>
      <c r="AF2240" s="30"/>
      <c r="AG2240" s="30"/>
    </row>
    <row r="2241" spans="11:33" ht="12.75">
      <c r="K2241" s="42"/>
      <c r="L2241" s="42"/>
      <c r="AC2241" s="30"/>
      <c r="AD2241" s="30"/>
      <c r="AE2241" s="30"/>
      <c r="AF2241" s="30"/>
      <c r="AG2241" s="30"/>
    </row>
    <row r="2242" spans="11:33" ht="12.75">
      <c r="K2242" s="42"/>
      <c r="L2242" s="42"/>
      <c r="AC2242" s="30"/>
      <c r="AD2242" s="30"/>
      <c r="AE2242" s="30"/>
      <c r="AF2242" s="30"/>
      <c r="AG2242" s="30"/>
    </row>
    <row r="2243" spans="11:33" ht="12.75">
      <c r="K2243" s="42"/>
      <c r="L2243" s="42"/>
      <c r="AC2243" s="30"/>
      <c r="AD2243" s="30"/>
      <c r="AE2243" s="30"/>
      <c r="AF2243" s="30"/>
      <c r="AG2243" s="30"/>
    </row>
    <row r="2244" spans="11:33" ht="12.75">
      <c r="K2244" s="42"/>
      <c r="L2244" s="42"/>
      <c r="AC2244" s="30"/>
      <c r="AD2244" s="30"/>
      <c r="AE2244" s="30"/>
      <c r="AF2244" s="30"/>
      <c r="AG2244" s="30"/>
    </row>
    <row r="2245" spans="11:33" ht="12.75">
      <c r="K2245" s="42"/>
      <c r="L2245" s="42"/>
      <c r="AC2245" s="30"/>
      <c r="AD2245" s="30"/>
      <c r="AE2245" s="30"/>
      <c r="AF2245" s="30"/>
      <c r="AG2245" s="30"/>
    </row>
    <row r="2246" spans="11:33" ht="12.75">
      <c r="K2246" s="42"/>
      <c r="L2246" s="42"/>
      <c r="AC2246" s="30"/>
      <c r="AD2246" s="30"/>
      <c r="AE2246" s="30"/>
      <c r="AF2246" s="30"/>
      <c r="AG2246" s="30"/>
    </row>
    <row r="2247" spans="11:33" ht="12.75">
      <c r="K2247" s="42"/>
      <c r="L2247" s="42"/>
      <c r="AC2247" s="30"/>
      <c r="AD2247" s="30"/>
      <c r="AE2247" s="30"/>
      <c r="AF2247" s="30"/>
      <c r="AG2247" s="30"/>
    </row>
    <row r="2248" spans="11:33" ht="12.75">
      <c r="K2248" s="42"/>
      <c r="L2248" s="42"/>
      <c r="AC2248" s="30"/>
      <c r="AD2248" s="30"/>
      <c r="AE2248" s="30"/>
      <c r="AF2248" s="30"/>
      <c r="AG2248" s="30"/>
    </row>
    <row r="2249" spans="11:33" ht="12.75">
      <c r="K2249" s="42"/>
      <c r="L2249" s="42"/>
      <c r="AC2249" s="30"/>
      <c r="AD2249" s="30"/>
      <c r="AE2249" s="30"/>
      <c r="AF2249" s="30"/>
      <c r="AG2249" s="30"/>
    </row>
    <row r="2250" spans="11:33" ht="12.75">
      <c r="K2250" s="42"/>
      <c r="L2250" s="42"/>
      <c r="AC2250" s="30"/>
      <c r="AD2250" s="30"/>
      <c r="AE2250" s="30"/>
      <c r="AF2250" s="30"/>
      <c r="AG2250" s="30"/>
    </row>
    <row r="2251" spans="11:33" ht="12.75">
      <c r="K2251" s="42"/>
      <c r="L2251" s="42"/>
      <c r="AC2251" s="30"/>
      <c r="AD2251" s="30"/>
      <c r="AE2251" s="30"/>
      <c r="AF2251" s="30"/>
      <c r="AG2251" s="30"/>
    </row>
    <row r="2252" spans="11:33" ht="12.75">
      <c r="K2252" s="42"/>
      <c r="L2252" s="42"/>
      <c r="AC2252" s="30"/>
      <c r="AD2252" s="30"/>
      <c r="AE2252" s="30"/>
      <c r="AF2252" s="30"/>
      <c r="AG2252" s="30"/>
    </row>
    <row r="2253" spans="11:33" ht="12.75">
      <c r="K2253" s="42"/>
      <c r="L2253" s="42"/>
      <c r="AC2253" s="30"/>
      <c r="AD2253" s="30"/>
      <c r="AE2253" s="30"/>
      <c r="AF2253" s="30"/>
      <c r="AG2253" s="30"/>
    </row>
    <row r="2254" spans="11:33" ht="12.75">
      <c r="K2254" s="42"/>
      <c r="L2254" s="42"/>
      <c r="AC2254" s="30"/>
      <c r="AD2254" s="30"/>
      <c r="AE2254" s="30"/>
      <c r="AF2254" s="30"/>
      <c r="AG2254" s="30"/>
    </row>
    <row r="2255" spans="11:33" ht="12.75">
      <c r="K2255" s="42"/>
      <c r="L2255" s="42"/>
      <c r="AC2255" s="30"/>
      <c r="AD2255" s="30"/>
      <c r="AE2255" s="30"/>
      <c r="AF2255" s="30"/>
      <c r="AG2255" s="30"/>
    </row>
    <row r="2256" spans="11:33" ht="12.75">
      <c r="K2256" s="42"/>
      <c r="L2256" s="42"/>
      <c r="AC2256" s="30"/>
      <c r="AD2256" s="30"/>
      <c r="AE2256" s="30"/>
      <c r="AF2256" s="30"/>
      <c r="AG2256" s="30"/>
    </row>
    <row r="2257" spans="11:33" ht="12.75">
      <c r="K2257" s="42"/>
      <c r="L2257" s="42"/>
      <c r="AC2257" s="30"/>
      <c r="AD2257" s="30"/>
      <c r="AE2257" s="30"/>
      <c r="AF2257" s="30"/>
      <c r="AG2257" s="30"/>
    </row>
    <row r="2258" spans="11:33" ht="12.75">
      <c r="K2258" s="42"/>
      <c r="L2258" s="42"/>
      <c r="AC2258" s="30"/>
      <c r="AD2258" s="30"/>
      <c r="AE2258" s="30"/>
      <c r="AF2258" s="30"/>
      <c r="AG2258" s="30"/>
    </row>
    <row r="2259" spans="11:33" ht="12.75">
      <c r="K2259" s="42"/>
      <c r="L2259" s="42"/>
      <c r="AC2259" s="30"/>
      <c r="AD2259" s="30"/>
      <c r="AE2259" s="30"/>
      <c r="AF2259" s="30"/>
      <c r="AG2259" s="30"/>
    </row>
    <row r="2260" spans="11:33" ht="12.75">
      <c r="K2260" s="42"/>
      <c r="L2260" s="42"/>
      <c r="AC2260" s="30"/>
      <c r="AD2260" s="30"/>
      <c r="AE2260" s="30"/>
      <c r="AF2260" s="30"/>
      <c r="AG2260" s="30"/>
    </row>
    <row r="2261" spans="11:33" ht="12.75">
      <c r="K2261" s="42"/>
      <c r="L2261" s="42"/>
      <c r="AC2261" s="30"/>
      <c r="AD2261" s="30"/>
      <c r="AE2261" s="30"/>
      <c r="AF2261" s="30"/>
      <c r="AG2261" s="30"/>
    </row>
    <row r="2262" spans="11:33" ht="12.75">
      <c r="K2262" s="42"/>
      <c r="L2262" s="42"/>
      <c r="AC2262" s="30"/>
      <c r="AD2262" s="30"/>
      <c r="AE2262" s="30"/>
      <c r="AF2262" s="30"/>
      <c r="AG2262" s="30"/>
    </row>
    <row r="2263" spans="11:33" ht="12.75">
      <c r="K2263" s="42"/>
      <c r="L2263" s="42"/>
      <c r="AC2263" s="30"/>
      <c r="AD2263" s="30"/>
      <c r="AE2263" s="30"/>
      <c r="AF2263" s="30"/>
      <c r="AG2263" s="30"/>
    </row>
    <row r="2264" spans="11:33" ht="12.75">
      <c r="K2264" s="42"/>
      <c r="L2264" s="42"/>
      <c r="AC2264" s="30"/>
      <c r="AD2264" s="30"/>
      <c r="AE2264" s="30"/>
      <c r="AF2264" s="30"/>
      <c r="AG2264" s="30"/>
    </row>
    <row r="2265" spans="11:33" ht="12.75">
      <c r="K2265" s="42"/>
      <c r="L2265" s="42"/>
      <c r="AC2265" s="30"/>
      <c r="AD2265" s="30"/>
      <c r="AE2265" s="30"/>
      <c r="AF2265" s="30"/>
      <c r="AG2265" s="30"/>
    </row>
    <row r="2266" spans="11:33" ht="12.75">
      <c r="K2266" s="42"/>
      <c r="L2266" s="42"/>
      <c r="AC2266" s="30"/>
      <c r="AD2266" s="30"/>
      <c r="AE2266" s="30"/>
      <c r="AF2266" s="30"/>
      <c r="AG2266" s="30"/>
    </row>
    <row r="2267" spans="11:33" ht="12.75">
      <c r="K2267" s="42"/>
      <c r="L2267" s="42"/>
      <c r="AC2267" s="30"/>
      <c r="AD2267" s="30"/>
      <c r="AE2267" s="30"/>
      <c r="AF2267" s="30"/>
      <c r="AG2267" s="30"/>
    </row>
    <row r="2268" spans="11:33" ht="12.75">
      <c r="K2268" s="42"/>
      <c r="L2268" s="42"/>
      <c r="AC2268" s="30"/>
      <c r="AD2268" s="30"/>
      <c r="AE2268" s="30"/>
      <c r="AF2268" s="30"/>
      <c r="AG2268" s="30"/>
    </row>
    <row r="2269" spans="11:33" ht="12.75">
      <c r="K2269" s="42"/>
      <c r="L2269" s="42"/>
      <c r="AC2269" s="30"/>
      <c r="AD2269" s="30"/>
      <c r="AE2269" s="30"/>
      <c r="AF2269" s="30"/>
      <c r="AG2269" s="30"/>
    </row>
    <row r="2270" spans="11:33" ht="12.75">
      <c r="K2270" s="42"/>
      <c r="L2270" s="42"/>
      <c r="AC2270" s="30"/>
      <c r="AD2270" s="30"/>
      <c r="AE2270" s="30"/>
      <c r="AF2270" s="30"/>
      <c r="AG2270" s="30"/>
    </row>
    <row r="2271" spans="11:33" ht="12.75">
      <c r="K2271" s="42"/>
      <c r="L2271" s="42"/>
      <c r="AC2271" s="30"/>
      <c r="AD2271" s="30"/>
      <c r="AE2271" s="30"/>
      <c r="AF2271" s="30"/>
      <c r="AG2271" s="30"/>
    </row>
    <row r="2272" spans="11:33" ht="12.75">
      <c r="K2272" s="42"/>
      <c r="L2272" s="42"/>
      <c r="AC2272" s="30"/>
      <c r="AD2272" s="30"/>
      <c r="AE2272" s="30"/>
      <c r="AF2272" s="30"/>
      <c r="AG2272" s="30"/>
    </row>
    <row r="2273" spans="11:33" ht="12.75">
      <c r="K2273" s="42"/>
      <c r="L2273" s="42"/>
      <c r="AC2273" s="30"/>
      <c r="AD2273" s="30"/>
      <c r="AE2273" s="30"/>
      <c r="AF2273" s="30"/>
      <c r="AG2273" s="30"/>
    </row>
    <row r="2274" spans="11:33" ht="12.75">
      <c r="K2274" s="42"/>
      <c r="L2274" s="42"/>
      <c r="AC2274" s="30"/>
      <c r="AD2274" s="30"/>
      <c r="AE2274" s="30"/>
      <c r="AF2274" s="30"/>
      <c r="AG2274" s="30"/>
    </row>
    <row r="2275" spans="11:33" ht="12.75">
      <c r="K2275" s="42"/>
      <c r="L2275" s="42"/>
      <c r="AC2275" s="30"/>
      <c r="AD2275" s="30"/>
      <c r="AE2275" s="30"/>
      <c r="AF2275" s="30"/>
      <c r="AG2275" s="30"/>
    </row>
    <row r="2276" spans="11:33" ht="12.75">
      <c r="K2276" s="42"/>
      <c r="L2276" s="42"/>
      <c r="AC2276" s="30"/>
      <c r="AD2276" s="30"/>
      <c r="AE2276" s="30"/>
      <c r="AF2276" s="30"/>
      <c r="AG2276" s="30"/>
    </row>
    <row r="2277" spans="11:33" ht="12.75">
      <c r="K2277" s="42"/>
      <c r="L2277" s="42"/>
      <c r="AC2277" s="30"/>
      <c r="AD2277" s="30"/>
      <c r="AE2277" s="30"/>
      <c r="AF2277" s="30"/>
      <c r="AG2277" s="30"/>
    </row>
    <row r="2278" spans="11:33" ht="12.75">
      <c r="K2278" s="42"/>
      <c r="L2278" s="42"/>
      <c r="AC2278" s="30"/>
      <c r="AD2278" s="30"/>
      <c r="AE2278" s="30"/>
      <c r="AF2278" s="30"/>
      <c r="AG2278" s="30"/>
    </row>
    <row r="2279" spans="11:33" ht="12.75">
      <c r="K2279" s="42"/>
      <c r="L2279" s="42"/>
      <c r="AC2279" s="30"/>
      <c r="AD2279" s="30"/>
      <c r="AE2279" s="30"/>
      <c r="AF2279" s="30"/>
      <c r="AG2279" s="30"/>
    </row>
    <row r="2280" spans="11:33" ht="12.75">
      <c r="K2280" s="42"/>
      <c r="L2280" s="42"/>
      <c r="AC2280" s="30"/>
      <c r="AD2280" s="30"/>
      <c r="AE2280" s="30"/>
      <c r="AF2280" s="30"/>
      <c r="AG2280" s="30"/>
    </row>
    <row r="2281" spans="11:33" ht="12.75">
      <c r="K2281" s="42"/>
      <c r="L2281" s="42"/>
      <c r="AC2281" s="30"/>
      <c r="AD2281" s="30"/>
      <c r="AE2281" s="30"/>
      <c r="AF2281" s="30"/>
      <c r="AG2281" s="30"/>
    </row>
    <row r="2282" spans="11:33" ht="12.75">
      <c r="K2282" s="42"/>
      <c r="L2282" s="42"/>
      <c r="AC2282" s="30"/>
      <c r="AD2282" s="30"/>
      <c r="AE2282" s="30"/>
      <c r="AF2282" s="30"/>
      <c r="AG2282" s="30"/>
    </row>
    <row r="2283" spans="11:33" ht="12.75">
      <c r="K2283" s="42"/>
      <c r="L2283" s="42"/>
      <c r="AC2283" s="30"/>
      <c r="AD2283" s="30"/>
      <c r="AE2283" s="30"/>
      <c r="AF2283" s="30"/>
      <c r="AG2283" s="30"/>
    </row>
    <row r="2284" spans="11:33" ht="12.75">
      <c r="K2284" s="42"/>
      <c r="L2284" s="42"/>
      <c r="AC2284" s="30"/>
      <c r="AD2284" s="30"/>
      <c r="AE2284" s="30"/>
      <c r="AF2284" s="30"/>
      <c r="AG2284" s="30"/>
    </row>
    <row r="2285" spans="11:33" ht="12.75">
      <c r="K2285" s="42"/>
      <c r="L2285" s="42"/>
      <c r="AC2285" s="30"/>
      <c r="AD2285" s="30"/>
      <c r="AE2285" s="30"/>
      <c r="AF2285" s="30"/>
      <c r="AG2285" s="30"/>
    </row>
    <row r="2286" spans="11:33" ht="12.75">
      <c r="K2286" s="42"/>
      <c r="L2286" s="42"/>
      <c r="AC2286" s="30"/>
      <c r="AD2286" s="30"/>
      <c r="AE2286" s="30"/>
      <c r="AF2286" s="30"/>
      <c r="AG2286" s="30"/>
    </row>
    <row r="2287" spans="11:33" ht="12.75">
      <c r="K2287" s="42"/>
      <c r="L2287" s="42"/>
      <c r="AC2287" s="30"/>
      <c r="AD2287" s="30"/>
      <c r="AE2287" s="30"/>
      <c r="AF2287" s="30"/>
      <c r="AG2287" s="30"/>
    </row>
    <row r="2288" spans="11:33" ht="12.75">
      <c r="K2288" s="42"/>
      <c r="L2288" s="42"/>
      <c r="AC2288" s="30"/>
      <c r="AD2288" s="30"/>
      <c r="AE2288" s="30"/>
      <c r="AF2288" s="30"/>
      <c r="AG2288" s="30"/>
    </row>
    <row r="2289" spans="11:33" ht="12.75">
      <c r="K2289" s="42"/>
      <c r="L2289" s="42"/>
      <c r="AC2289" s="30"/>
      <c r="AD2289" s="30"/>
      <c r="AE2289" s="30"/>
      <c r="AF2289" s="30"/>
      <c r="AG2289" s="30"/>
    </row>
    <row r="2290" spans="11:33" ht="12.75">
      <c r="K2290" s="42"/>
      <c r="L2290" s="42"/>
      <c r="AC2290" s="30"/>
      <c r="AD2290" s="30"/>
      <c r="AE2290" s="30"/>
      <c r="AF2290" s="30"/>
      <c r="AG2290" s="30"/>
    </row>
    <row r="2291" spans="11:33" ht="12.75">
      <c r="K2291" s="42"/>
      <c r="L2291" s="42"/>
      <c r="AC2291" s="30"/>
      <c r="AD2291" s="30"/>
      <c r="AE2291" s="30"/>
      <c r="AF2291" s="30"/>
      <c r="AG2291" s="30"/>
    </row>
    <row r="2292" spans="11:33" ht="12.75">
      <c r="K2292" s="42"/>
      <c r="L2292" s="42"/>
      <c r="AC2292" s="30"/>
      <c r="AD2292" s="30"/>
      <c r="AE2292" s="30"/>
      <c r="AF2292" s="30"/>
      <c r="AG2292" s="30"/>
    </row>
    <row r="2293" spans="11:33" ht="12.75">
      <c r="K2293" s="42"/>
      <c r="L2293" s="42"/>
      <c r="AC2293" s="30"/>
      <c r="AD2293" s="30"/>
      <c r="AE2293" s="30"/>
      <c r="AF2293" s="30"/>
      <c r="AG2293" s="30"/>
    </row>
    <row r="2294" spans="11:33" ht="12.75">
      <c r="K2294" s="42"/>
      <c r="L2294" s="42"/>
      <c r="AC2294" s="30"/>
      <c r="AD2294" s="30"/>
      <c r="AE2294" s="30"/>
      <c r="AF2294" s="30"/>
      <c r="AG2294" s="30"/>
    </row>
    <row r="2295" spans="11:33" ht="12.75">
      <c r="K2295" s="42"/>
      <c r="L2295" s="42"/>
      <c r="AC2295" s="30"/>
      <c r="AD2295" s="30"/>
      <c r="AE2295" s="30"/>
      <c r="AF2295" s="30"/>
      <c r="AG2295" s="30"/>
    </row>
    <row r="2296" spans="11:33" ht="12.75">
      <c r="K2296" s="42"/>
      <c r="L2296" s="42"/>
      <c r="AC2296" s="30"/>
      <c r="AD2296" s="30"/>
      <c r="AE2296" s="30"/>
      <c r="AF2296" s="30"/>
      <c r="AG2296" s="30"/>
    </row>
    <row r="2297" spans="11:33" ht="12.75">
      <c r="K2297" s="42"/>
      <c r="L2297" s="42"/>
      <c r="AC2297" s="30"/>
      <c r="AD2297" s="30"/>
      <c r="AE2297" s="30"/>
      <c r="AF2297" s="30"/>
      <c r="AG2297" s="30"/>
    </row>
    <row r="2298" spans="11:33" ht="12.75">
      <c r="K2298" s="42"/>
      <c r="L2298" s="42"/>
      <c r="AC2298" s="30"/>
      <c r="AD2298" s="30"/>
      <c r="AE2298" s="30"/>
      <c r="AF2298" s="30"/>
      <c r="AG2298" s="30"/>
    </row>
    <row r="2299" spans="11:33" ht="12.75">
      <c r="K2299" s="42"/>
      <c r="L2299" s="42"/>
      <c r="AC2299" s="30"/>
      <c r="AD2299" s="30"/>
      <c r="AE2299" s="30"/>
      <c r="AF2299" s="30"/>
      <c r="AG2299" s="30"/>
    </row>
    <row r="2300" spans="11:33" ht="12.75">
      <c r="K2300" s="42"/>
      <c r="L2300" s="42"/>
      <c r="AC2300" s="30"/>
      <c r="AD2300" s="30"/>
      <c r="AE2300" s="30"/>
      <c r="AF2300" s="30"/>
      <c r="AG2300" s="30"/>
    </row>
    <row r="2301" spans="11:33" ht="12.75">
      <c r="K2301" s="42"/>
      <c r="L2301" s="42"/>
      <c r="AC2301" s="30"/>
      <c r="AD2301" s="30"/>
      <c r="AE2301" s="30"/>
      <c r="AF2301" s="30"/>
      <c r="AG2301" s="30"/>
    </row>
    <row r="2302" spans="11:33" ht="12.75">
      <c r="K2302" s="42"/>
      <c r="L2302" s="42"/>
      <c r="AC2302" s="30"/>
      <c r="AD2302" s="30"/>
      <c r="AE2302" s="30"/>
      <c r="AF2302" s="30"/>
      <c r="AG2302" s="30"/>
    </row>
    <row r="2303" spans="11:33" ht="12.75">
      <c r="K2303" s="42"/>
      <c r="L2303" s="42"/>
      <c r="AC2303" s="30"/>
      <c r="AD2303" s="30"/>
      <c r="AE2303" s="30"/>
      <c r="AF2303" s="30"/>
      <c r="AG2303" s="30"/>
    </row>
    <row r="2304" spans="11:33" ht="12.75">
      <c r="K2304" s="42"/>
      <c r="L2304" s="42"/>
      <c r="AC2304" s="30"/>
      <c r="AD2304" s="30"/>
      <c r="AE2304" s="30"/>
      <c r="AF2304" s="30"/>
      <c r="AG2304" s="30"/>
    </row>
    <row r="2305" spans="11:33" ht="12.75">
      <c r="K2305" s="42"/>
      <c r="L2305" s="42"/>
      <c r="AC2305" s="30"/>
      <c r="AD2305" s="30"/>
      <c r="AE2305" s="30"/>
      <c r="AF2305" s="30"/>
      <c r="AG2305" s="30"/>
    </row>
    <row r="2306" spans="11:33" ht="12.75">
      <c r="K2306" s="42"/>
      <c r="L2306" s="42"/>
      <c r="AC2306" s="30"/>
      <c r="AD2306" s="30"/>
      <c r="AE2306" s="30"/>
      <c r="AF2306" s="30"/>
      <c r="AG2306" s="30"/>
    </row>
    <row r="2307" spans="11:33" ht="12.75">
      <c r="K2307" s="42"/>
      <c r="L2307" s="42"/>
      <c r="AC2307" s="30"/>
      <c r="AD2307" s="30"/>
      <c r="AE2307" s="30"/>
      <c r="AF2307" s="30"/>
      <c r="AG2307" s="30"/>
    </row>
    <row r="2308" spans="11:33" ht="12.75">
      <c r="K2308" s="42"/>
      <c r="L2308" s="42"/>
      <c r="AC2308" s="30"/>
      <c r="AD2308" s="30"/>
      <c r="AE2308" s="30"/>
      <c r="AF2308" s="30"/>
      <c r="AG2308" s="30"/>
    </row>
    <row r="2309" spans="11:33" ht="12.75">
      <c r="K2309" s="42"/>
      <c r="L2309" s="42"/>
      <c r="AC2309" s="30"/>
      <c r="AD2309" s="30"/>
      <c r="AE2309" s="30"/>
      <c r="AF2309" s="30"/>
      <c r="AG2309" s="30"/>
    </row>
    <row r="2310" spans="11:33" ht="12.75">
      <c r="K2310" s="42"/>
      <c r="L2310" s="42"/>
      <c r="AC2310" s="30"/>
      <c r="AD2310" s="30"/>
      <c r="AE2310" s="30"/>
      <c r="AF2310" s="30"/>
      <c r="AG2310" s="30"/>
    </row>
    <row r="2311" spans="11:33" ht="12.75">
      <c r="K2311" s="42"/>
      <c r="L2311" s="42"/>
      <c r="AC2311" s="30"/>
      <c r="AD2311" s="30"/>
      <c r="AE2311" s="30"/>
      <c r="AF2311" s="30"/>
      <c r="AG2311" s="30"/>
    </row>
    <row r="2312" spans="11:33" ht="12.75">
      <c r="K2312" s="42"/>
      <c r="L2312" s="42"/>
      <c r="AC2312" s="30"/>
      <c r="AD2312" s="30"/>
      <c r="AE2312" s="30"/>
      <c r="AF2312" s="30"/>
      <c r="AG2312" s="30"/>
    </row>
    <row r="2313" spans="11:33" ht="12.75">
      <c r="K2313" s="42"/>
      <c r="L2313" s="42"/>
      <c r="AC2313" s="30"/>
      <c r="AD2313" s="30"/>
      <c r="AE2313" s="30"/>
      <c r="AF2313" s="30"/>
      <c r="AG2313" s="30"/>
    </row>
    <row r="2314" spans="11:33" ht="12.75">
      <c r="K2314" s="42"/>
      <c r="L2314" s="42"/>
      <c r="AC2314" s="30"/>
      <c r="AD2314" s="30"/>
      <c r="AE2314" s="30"/>
      <c r="AF2314" s="30"/>
      <c r="AG2314" s="30"/>
    </row>
    <row r="2315" spans="11:33" ht="12.75">
      <c r="K2315" s="42"/>
      <c r="L2315" s="42"/>
      <c r="AC2315" s="30"/>
      <c r="AD2315" s="30"/>
      <c r="AE2315" s="30"/>
      <c r="AF2315" s="30"/>
      <c r="AG2315" s="30"/>
    </row>
    <row r="2316" spans="11:33" ht="12.75">
      <c r="K2316" s="42"/>
      <c r="L2316" s="42"/>
      <c r="AC2316" s="30"/>
      <c r="AD2316" s="30"/>
      <c r="AE2316" s="30"/>
      <c r="AF2316" s="30"/>
      <c r="AG2316" s="30"/>
    </row>
    <row r="2317" spans="11:33" ht="12.75">
      <c r="K2317" s="42"/>
      <c r="L2317" s="42"/>
      <c r="AC2317" s="30"/>
      <c r="AD2317" s="30"/>
      <c r="AE2317" s="30"/>
      <c r="AF2317" s="30"/>
      <c r="AG2317" s="30"/>
    </row>
    <row r="2318" spans="11:33" ht="12.75">
      <c r="K2318" s="42"/>
      <c r="L2318" s="42"/>
      <c r="AC2318" s="30"/>
      <c r="AD2318" s="30"/>
      <c r="AE2318" s="30"/>
      <c r="AF2318" s="30"/>
      <c r="AG2318" s="30"/>
    </row>
    <row r="2319" spans="11:33" ht="12.75">
      <c r="K2319" s="42"/>
      <c r="L2319" s="42"/>
      <c r="AC2319" s="30"/>
      <c r="AD2319" s="30"/>
      <c r="AE2319" s="30"/>
      <c r="AF2319" s="30"/>
      <c r="AG2319" s="30"/>
    </row>
    <row r="2320" spans="11:33" ht="12.75">
      <c r="K2320" s="42"/>
      <c r="L2320" s="42"/>
      <c r="AC2320" s="30"/>
      <c r="AD2320" s="30"/>
      <c r="AE2320" s="30"/>
      <c r="AF2320" s="30"/>
      <c r="AG2320" s="30"/>
    </row>
    <row r="2321" spans="11:33" ht="12.75">
      <c r="K2321" s="42"/>
      <c r="L2321" s="42"/>
      <c r="AC2321" s="30"/>
      <c r="AD2321" s="30"/>
      <c r="AE2321" s="30"/>
      <c r="AF2321" s="30"/>
      <c r="AG2321" s="30"/>
    </row>
    <row r="2322" spans="11:33" ht="12.75">
      <c r="K2322" s="42"/>
      <c r="L2322" s="42"/>
      <c r="AC2322" s="30"/>
      <c r="AD2322" s="30"/>
      <c r="AE2322" s="30"/>
      <c r="AF2322" s="30"/>
      <c r="AG2322" s="30"/>
    </row>
    <row r="2323" spans="11:33" ht="12.75">
      <c r="K2323" s="42"/>
      <c r="L2323" s="42"/>
      <c r="AC2323" s="30"/>
      <c r="AD2323" s="30"/>
      <c r="AE2323" s="30"/>
      <c r="AF2323" s="30"/>
      <c r="AG2323" s="30"/>
    </row>
    <row r="2324" spans="11:33" ht="12.75">
      <c r="K2324" s="42"/>
      <c r="L2324" s="42"/>
      <c r="AC2324" s="30"/>
      <c r="AD2324" s="30"/>
      <c r="AE2324" s="30"/>
      <c r="AF2324" s="30"/>
      <c r="AG2324" s="30"/>
    </row>
    <row r="2325" spans="11:33" ht="12.75">
      <c r="K2325" s="42"/>
      <c r="L2325" s="42"/>
      <c r="AC2325" s="30"/>
      <c r="AD2325" s="30"/>
      <c r="AE2325" s="30"/>
      <c r="AF2325" s="30"/>
      <c r="AG2325" s="30"/>
    </row>
    <row r="2326" spans="11:33" ht="12.75">
      <c r="K2326" s="42"/>
      <c r="L2326" s="42"/>
      <c r="AC2326" s="30"/>
      <c r="AD2326" s="30"/>
      <c r="AE2326" s="30"/>
      <c r="AF2326" s="30"/>
      <c r="AG2326" s="30"/>
    </row>
    <row r="2327" spans="11:33" ht="12.75">
      <c r="K2327" s="42"/>
      <c r="L2327" s="42"/>
      <c r="AC2327" s="30"/>
      <c r="AD2327" s="30"/>
      <c r="AE2327" s="30"/>
      <c r="AF2327" s="30"/>
      <c r="AG2327" s="30"/>
    </row>
    <row r="2328" spans="11:33" ht="12.75">
      <c r="K2328" s="42"/>
      <c r="L2328" s="42"/>
      <c r="AC2328" s="30"/>
      <c r="AD2328" s="30"/>
      <c r="AE2328" s="30"/>
      <c r="AF2328" s="30"/>
      <c r="AG2328" s="30"/>
    </row>
    <row r="2329" spans="11:33" ht="12.75">
      <c r="K2329" s="42"/>
      <c r="L2329" s="42"/>
      <c r="AC2329" s="30"/>
      <c r="AD2329" s="30"/>
      <c r="AE2329" s="30"/>
      <c r="AF2329" s="30"/>
      <c r="AG2329" s="30"/>
    </row>
    <row r="2330" spans="11:33" ht="12.75">
      <c r="K2330" s="42"/>
      <c r="L2330" s="42"/>
      <c r="AC2330" s="30"/>
      <c r="AD2330" s="30"/>
      <c r="AE2330" s="30"/>
      <c r="AF2330" s="30"/>
      <c r="AG2330" s="30"/>
    </row>
    <row r="2331" spans="11:33" ht="12.75">
      <c r="K2331" s="42"/>
      <c r="L2331" s="42"/>
      <c r="AC2331" s="30"/>
      <c r="AD2331" s="30"/>
      <c r="AE2331" s="30"/>
      <c r="AF2331" s="30"/>
      <c r="AG2331" s="30"/>
    </row>
    <row r="2332" spans="11:33" ht="12.75">
      <c r="K2332" s="42"/>
      <c r="L2332" s="42"/>
      <c r="AC2332" s="30"/>
      <c r="AD2332" s="30"/>
      <c r="AE2332" s="30"/>
      <c r="AF2332" s="30"/>
      <c r="AG2332" s="30"/>
    </row>
    <row r="2333" spans="11:33" ht="12.75">
      <c r="K2333" s="42"/>
      <c r="L2333" s="42"/>
      <c r="AC2333" s="30"/>
      <c r="AD2333" s="30"/>
      <c r="AE2333" s="30"/>
      <c r="AF2333" s="30"/>
      <c r="AG2333" s="30"/>
    </row>
    <row r="2334" spans="11:33" ht="12.75">
      <c r="K2334" s="42"/>
      <c r="L2334" s="42"/>
      <c r="AC2334" s="30"/>
      <c r="AD2334" s="30"/>
      <c r="AE2334" s="30"/>
      <c r="AF2334" s="30"/>
      <c r="AG2334" s="30"/>
    </row>
    <row r="2335" spans="11:33" ht="12.75">
      <c r="K2335" s="42"/>
      <c r="L2335" s="42"/>
      <c r="AC2335" s="30"/>
      <c r="AD2335" s="30"/>
      <c r="AE2335" s="30"/>
      <c r="AF2335" s="30"/>
      <c r="AG2335" s="30"/>
    </row>
    <row r="2336" spans="11:33" ht="12.75">
      <c r="K2336" s="42"/>
      <c r="L2336" s="42"/>
      <c r="AC2336" s="30"/>
      <c r="AD2336" s="30"/>
      <c r="AE2336" s="30"/>
      <c r="AF2336" s="30"/>
      <c r="AG2336" s="30"/>
    </row>
    <row r="2337" spans="11:33" ht="12.75">
      <c r="K2337" s="42"/>
      <c r="L2337" s="42"/>
      <c r="AC2337" s="30"/>
      <c r="AD2337" s="30"/>
      <c r="AE2337" s="30"/>
      <c r="AF2337" s="30"/>
      <c r="AG2337" s="30"/>
    </row>
    <row r="2338" spans="11:33" ht="12.75">
      <c r="K2338" s="42"/>
      <c r="L2338" s="42"/>
      <c r="AC2338" s="30"/>
      <c r="AD2338" s="30"/>
      <c r="AE2338" s="30"/>
      <c r="AF2338" s="30"/>
      <c r="AG2338" s="30"/>
    </row>
    <row r="2339" spans="11:33" ht="12.75">
      <c r="K2339" s="42"/>
      <c r="L2339" s="42"/>
      <c r="AC2339" s="30"/>
      <c r="AD2339" s="30"/>
      <c r="AE2339" s="30"/>
      <c r="AF2339" s="30"/>
      <c r="AG2339" s="30"/>
    </row>
    <row r="2340" spans="11:33" ht="12.75">
      <c r="K2340" s="42"/>
      <c r="L2340" s="42"/>
      <c r="AC2340" s="30"/>
      <c r="AD2340" s="30"/>
      <c r="AE2340" s="30"/>
      <c r="AF2340" s="30"/>
      <c r="AG2340" s="30"/>
    </row>
    <row r="2341" spans="11:33" ht="12.75">
      <c r="K2341" s="42"/>
      <c r="L2341" s="42"/>
      <c r="AC2341" s="30"/>
      <c r="AD2341" s="30"/>
      <c r="AE2341" s="30"/>
      <c r="AF2341" s="30"/>
      <c r="AG2341" s="30"/>
    </row>
    <row r="2342" spans="11:33" ht="12.75">
      <c r="K2342" s="42"/>
      <c r="L2342" s="42"/>
      <c r="AC2342" s="30"/>
      <c r="AD2342" s="30"/>
      <c r="AE2342" s="30"/>
      <c r="AF2342" s="30"/>
      <c r="AG2342" s="30"/>
    </row>
    <row r="2343" spans="11:33" ht="12.75">
      <c r="K2343" s="42"/>
      <c r="L2343" s="42"/>
      <c r="AC2343" s="30"/>
      <c r="AD2343" s="30"/>
      <c r="AE2343" s="30"/>
      <c r="AF2343" s="30"/>
      <c r="AG2343" s="30"/>
    </row>
    <row r="2344" spans="11:33" ht="12.75">
      <c r="K2344" s="42"/>
      <c r="L2344" s="42"/>
      <c r="AC2344" s="30"/>
      <c r="AD2344" s="30"/>
      <c r="AE2344" s="30"/>
      <c r="AF2344" s="30"/>
      <c r="AG2344" s="30"/>
    </row>
    <row r="2345" spans="11:33" ht="12.75">
      <c r="K2345" s="42"/>
      <c r="L2345" s="42"/>
      <c r="AC2345" s="30"/>
      <c r="AD2345" s="30"/>
      <c r="AE2345" s="30"/>
      <c r="AF2345" s="30"/>
      <c r="AG2345" s="30"/>
    </row>
    <row r="2346" spans="11:33" ht="12.75">
      <c r="K2346" s="42"/>
      <c r="L2346" s="42"/>
      <c r="AC2346" s="30"/>
      <c r="AD2346" s="30"/>
      <c r="AE2346" s="30"/>
      <c r="AF2346" s="30"/>
      <c r="AG2346" s="30"/>
    </row>
    <row r="2347" spans="11:33" ht="12.75">
      <c r="K2347" s="42"/>
      <c r="L2347" s="42"/>
      <c r="AC2347" s="30"/>
      <c r="AD2347" s="30"/>
      <c r="AE2347" s="30"/>
      <c r="AF2347" s="30"/>
      <c r="AG2347" s="30"/>
    </row>
    <row r="2348" spans="11:33" ht="12.75">
      <c r="K2348" s="42"/>
      <c r="L2348" s="42"/>
      <c r="AC2348" s="30"/>
      <c r="AD2348" s="30"/>
      <c r="AE2348" s="30"/>
      <c r="AF2348" s="30"/>
      <c r="AG2348" s="30"/>
    </row>
    <row r="2349" spans="11:33" ht="12.75">
      <c r="K2349" s="42"/>
      <c r="L2349" s="42"/>
      <c r="AC2349" s="30"/>
      <c r="AD2349" s="30"/>
      <c r="AE2349" s="30"/>
      <c r="AF2349" s="30"/>
      <c r="AG2349" s="30"/>
    </row>
    <row r="2350" spans="11:33" ht="12.75">
      <c r="K2350" s="42"/>
      <c r="L2350" s="42"/>
      <c r="AC2350" s="30"/>
      <c r="AD2350" s="30"/>
      <c r="AE2350" s="30"/>
      <c r="AF2350" s="30"/>
      <c r="AG2350" s="30"/>
    </row>
    <row r="2351" spans="11:33" ht="12.75">
      <c r="K2351" s="42"/>
      <c r="L2351" s="42"/>
      <c r="AC2351" s="30"/>
      <c r="AD2351" s="30"/>
      <c r="AE2351" s="30"/>
      <c r="AF2351" s="30"/>
      <c r="AG2351" s="30"/>
    </row>
    <row r="2352" spans="11:33" ht="12.75">
      <c r="K2352" s="42"/>
      <c r="L2352" s="42"/>
      <c r="AC2352" s="30"/>
      <c r="AD2352" s="30"/>
      <c r="AE2352" s="30"/>
      <c r="AF2352" s="30"/>
      <c r="AG2352" s="30"/>
    </row>
    <row r="2353" spans="11:33" ht="12.75">
      <c r="K2353" s="42"/>
      <c r="L2353" s="42"/>
      <c r="AC2353" s="30"/>
      <c r="AD2353" s="30"/>
      <c r="AE2353" s="30"/>
      <c r="AF2353" s="30"/>
      <c r="AG2353" s="30"/>
    </row>
    <row r="2354" spans="11:33" ht="12.75">
      <c r="K2354" s="42"/>
      <c r="L2354" s="42"/>
      <c r="AC2354" s="30"/>
      <c r="AD2354" s="30"/>
      <c r="AE2354" s="30"/>
      <c r="AF2354" s="30"/>
      <c r="AG2354" s="30"/>
    </row>
    <row r="2355" spans="11:33" ht="12.75">
      <c r="K2355" s="42"/>
      <c r="L2355" s="42"/>
      <c r="AC2355" s="30"/>
      <c r="AD2355" s="30"/>
      <c r="AE2355" s="30"/>
      <c r="AF2355" s="30"/>
      <c r="AG2355" s="30"/>
    </row>
    <row r="2356" spans="11:33" ht="12.75">
      <c r="K2356" s="42"/>
      <c r="L2356" s="42"/>
      <c r="AC2356" s="30"/>
      <c r="AD2356" s="30"/>
      <c r="AE2356" s="30"/>
      <c r="AF2356" s="30"/>
      <c r="AG2356" s="30"/>
    </row>
    <row r="2357" spans="11:33" ht="12.75">
      <c r="K2357" s="42"/>
      <c r="L2357" s="42"/>
      <c r="AC2357" s="30"/>
      <c r="AD2357" s="30"/>
      <c r="AE2357" s="30"/>
      <c r="AF2357" s="30"/>
      <c r="AG2357" s="30"/>
    </row>
    <row r="2358" spans="11:33" ht="12.75">
      <c r="K2358" s="42"/>
      <c r="L2358" s="42"/>
      <c r="AC2358" s="30"/>
      <c r="AD2358" s="30"/>
      <c r="AE2358" s="30"/>
      <c r="AF2358" s="30"/>
      <c r="AG2358" s="30"/>
    </row>
    <row r="2359" spans="11:33" ht="12.75">
      <c r="K2359" s="42"/>
      <c r="L2359" s="42"/>
      <c r="AC2359" s="30"/>
      <c r="AD2359" s="30"/>
      <c r="AE2359" s="30"/>
      <c r="AF2359" s="30"/>
      <c r="AG2359" s="30"/>
    </row>
    <row r="2360" spans="11:33" ht="12.75">
      <c r="K2360" s="42"/>
      <c r="L2360" s="42"/>
      <c r="AC2360" s="30"/>
      <c r="AD2360" s="30"/>
      <c r="AE2360" s="30"/>
      <c r="AF2360" s="30"/>
      <c r="AG2360" s="30"/>
    </row>
    <row r="2361" spans="11:33" ht="12.75">
      <c r="K2361" s="42"/>
      <c r="L2361" s="42"/>
      <c r="AC2361" s="30"/>
      <c r="AD2361" s="30"/>
      <c r="AE2361" s="30"/>
      <c r="AF2361" s="30"/>
      <c r="AG2361" s="30"/>
    </row>
    <row r="2362" spans="11:33" ht="12.75">
      <c r="K2362" s="42"/>
      <c r="L2362" s="42"/>
      <c r="AC2362" s="30"/>
      <c r="AD2362" s="30"/>
      <c r="AE2362" s="30"/>
      <c r="AF2362" s="30"/>
      <c r="AG2362" s="30"/>
    </row>
    <row r="2363" spans="11:33" ht="12.75">
      <c r="K2363" s="42"/>
      <c r="L2363" s="42"/>
      <c r="AC2363" s="30"/>
      <c r="AD2363" s="30"/>
      <c r="AE2363" s="30"/>
      <c r="AF2363" s="30"/>
      <c r="AG2363" s="30"/>
    </row>
    <row r="2364" spans="11:33" ht="12.75">
      <c r="K2364" s="42"/>
      <c r="L2364" s="42"/>
      <c r="AC2364" s="30"/>
      <c r="AD2364" s="30"/>
      <c r="AE2364" s="30"/>
      <c r="AF2364" s="30"/>
      <c r="AG2364" s="30"/>
    </row>
    <row r="2365" spans="11:33" ht="12.75">
      <c r="K2365" s="42"/>
      <c r="L2365" s="42"/>
      <c r="AC2365" s="30"/>
      <c r="AD2365" s="30"/>
      <c r="AE2365" s="30"/>
      <c r="AF2365" s="30"/>
      <c r="AG2365" s="30"/>
    </row>
    <row r="2366" spans="11:33" ht="12.75">
      <c r="K2366" s="42"/>
      <c r="L2366" s="42"/>
      <c r="AC2366" s="30"/>
      <c r="AD2366" s="30"/>
      <c r="AE2366" s="30"/>
      <c r="AF2366" s="30"/>
      <c r="AG2366" s="30"/>
    </row>
    <row r="2367" spans="11:33" ht="12.75">
      <c r="K2367" s="42"/>
      <c r="L2367" s="42"/>
      <c r="AC2367" s="30"/>
      <c r="AD2367" s="30"/>
      <c r="AE2367" s="30"/>
      <c r="AF2367" s="30"/>
      <c r="AG2367" s="30"/>
    </row>
    <row r="2368" spans="11:33" ht="12.75">
      <c r="K2368" s="42"/>
      <c r="L2368" s="42"/>
      <c r="AC2368" s="30"/>
      <c r="AD2368" s="30"/>
      <c r="AE2368" s="30"/>
      <c r="AF2368" s="30"/>
      <c r="AG2368" s="30"/>
    </row>
    <row r="2369" spans="11:33" ht="12.75">
      <c r="K2369" s="42"/>
      <c r="L2369" s="42"/>
      <c r="AC2369" s="30"/>
      <c r="AD2369" s="30"/>
      <c r="AE2369" s="30"/>
      <c r="AF2369" s="30"/>
      <c r="AG2369" s="30"/>
    </row>
    <row r="2370" spans="11:33" ht="12.75">
      <c r="K2370" s="42"/>
      <c r="L2370" s="42"/>
      <c r="AC2370" s="30"/>
      <c r="AD2370" s="30"/>
      <c r="AE2370" s="30"/>
      <c r="AF2370" s="30"/>
      <c r="AG2370" s="30"/>
    </row>
    <row r="2371" spans="11:33" ht="12.75">
      <c r="K2371" s="42"/>
      <c r="L2371" s="42"/>
      <c r="AC2371" s="30"/>
      <c r="AD2371" s="30"/>
      <c r="AE2371" s="30"/>
      <c r="AF2371" s="30"/>
      <c r="AG2371" s="30"/>
    </row>
    <row r="2372" spans="11:33" ht="12.75">
      <c r="K2372" s="42"/>
      <c r="L2372" s="42"/>
      <c r="AC2372" s="30"/>
      <c r="AD2372" s="30"/>
      <c r="AE2372" s="30"/>
      <c r="AF2372" s="30"/>
      <c r="AG2372" s="30"/>
    </row>
    <row r="2373" spans="11:33" ht="12.75">
      <c r="K2373" s="42"/>
      <c r="L2373" s="42"/>
      <c r="AC2373" s="30"/>
      <c r="AD2373" s="30"/>
      <c r="AE2373" s="30"/>
      <c r="AF2373" s="30"/>
      <c r="AG2373" s="30"/>
    </row>
    <row r="2374" spans="11:33" ht="12.75">
      <c r="K2374" s="42"/>
      <c r="L2374" s="42"/>
      <c r="AC2374" s="30"/>
      <c r="AD2374" s="30"/>
      <c r="AE2374" s="30"/>
      <c r="AF2374" s="30"/>
      <c r="AG2374" s="30"/>
    </row>
    <row r="2375" spans="11:33" ht="12.75">
      <c r="K2375" s="42"/>
      <c r="L2375" s="42"/>
      <c r="AC2375" s="30"/>
      <c r="AD2375" s="30"/>
      <c r="AE2375" s="30"/>
      <c r="AF2375" s="30"/>
      <c r="AG2375" s="30"/>
    </row>
    <row r="2376" spans="11:33" ht="12.75">
      <c r="K2376" s="42"/>
      <c r="L2376" s="42"/>
      <c r="AC2376" s="30"/>
      <c r="AD2376" s="30"/>
      <c r="AE2376" s="30"/>
      <c r="AF2376" s="30"/>
      <c r="AG2376" s="30"/>
    </row>
    <row r="2377" spans="11:33" ht="12.75">
      <c r="K2377" s="42"/>
      <c r="L2377" s="42"/>
      <c r="AC2377" s="30"/>
      <c r="AD2377" s="30"/>
      <c r="AE2377" s="30"/>
      <c r="AF2377" s="30"/>
      <c r="AG2377" s="30"/>
    </row>
    <row r="2378" spans="11:33" ht="12.75">
      <c r="K2378" s="42"/>
      <c r="L2378" s="42"/>
      <c r="AC2378" s="30"/>
      <c r="AD2378" s="30"/>
      <c r="AE2378" s="30"/>
      <c r="AF2378" s="30"/>
      <c r="AG2378" s="30"/>
    </row>
    <row r="2379" spans="11:33" ht="12.75">
      <c r="K2379" s="42"/>
      <c r="L2379" s="42"/>
      <c r="AC2379" s="30"/>
      <c r="AD2379" s="30"/>
      <c r="AE2379" s="30"/>
      <c r="AF2379" s="30"/>
      <c r="AG2379" s="30"/>
    </row>
    <row r="2380" spans="11:33" ht="12.75">
      <c r="K2380" s="42"/>
      <c r="L2380" s="42"/>
      <c r="AC2380" s="30"/>
      <c r="AD2380" s="30"/>
      <c r="AE2380" s="30"/>
      <c r="AF2380" s="30"/>
      <c r="AG2380" s="30"/>
    </row>
    <row r="2381" spans="11:33" ht="12.75">
      <c r="K2381" s="42"/>
      <c r="L2381" s="42"/>
      <c r="AC2381" s="30"/>
      <c r="AD2381" s="30"/>
      <c r="AE2381" s="30"/>
      <c r="AF2381" s="30"/>
      <c r="AG2381" s="30"/>
    </row>
    <row r="2382" spans="11:33" ht="12.75">
      <c r="K2382" s="42"/>
      <c r="L2382" s="42"/>
      <c r="AC2382" s="30"/>
      <c r="AD2382" s="30"/>
      <c r="AE2382" s="30"/>
      <c r="AF2382" s="30"/>
      <c r="AG2382" s="30"/>
    </row>
    <row r="2383" spans="11:33" ht="12.75">
      <c r="K2383" s="42"/>
      <c r="L2383" s="42"/>
      <c r="AC2383" s="30"/>
      <c r="AD2383" s="30"/>
      <c r="AE2383" s="30"/>
      <c r="AF2383" s="30"/>
      <c r="AG2383" s="30"/>
    </row>
    <row r="2384" spans="11:33" ht="12.75">
      <c r="K2384" s="42"/>
      <c r="L2384" s="42"/>
      <c r="AC2384" s="30"/>
      <c r="AD2384" s="30"/>
      <c r="AE2384" s="30"/>
      <c r="AF2384" s="30"/>
      <c r="AG2384" s="30"/>
    </row>
    <row r="2385" spans="11:33" ht="12.75">
      <c r="K2385" s="42"/>
      <c r="L2385" s="42"/>
      <c r="AC2385" s="30"/>
      <c r="AD2385" s="30"/>
      <c r="AE2385" s="30"/>
      <c r="AF2385" s="30"/>
      <c r="AG2385" s="30"/>
    </row>
    <row r="2386" spans="11:33" ht="12.75">
      <c r="K2386" s="42"/>
      <c r="L2386" s="42"/>
      <c r="AC2386" s="30"/>
      <c r="AD2386" s="30"/>
      <c r="AE2386" s="30"/>
      <c r="AF2386" s="30"/>
      <c r="AG2386" s="30"/>
    </row>
    <row r="2387" spans="11:33" ht="12.75">
      <c r="K2387" s="42"/>
      <c r="L2387" s="42"/>
      <c r="AC2387" s="30"/>
      <c r="AD2387" s="30"/>
      <c r="AE2387" s="30"/>
      <c r="AF2387" s="30"/>
      <c r="AG2387" s="30"/>
    </row>
    <row r="2388" spans="11:33" ht="12.75">
      <c r="K2388" s="42"/>
      <c r="L2388" s="42"/>
      <c r="AC2388" s="30"/>
      <c r="AD2388" s="30"/>
      <c r="AE2388" s="30"/>
      <c r="AF2388" s="30"/>
      <c r="AG2388" s="30"/>
    </row>
    <row r="2389" spans="11:33" ht="12.75">
      <c r="K2389" s="42"/>
      <c r="L2389" s="42"/>
      <c r="AC2389" s="30"/>
      <c r="AD2389" s="30"/>
      <c r="AE2389" s="30"/>
      <c r="AF2389" s="30"/>
      <c r="AG2389" s="30"/>
    </row>
    <row r="2390" spans="11:33" ht="12.75">
      <c r="K2390" s="42"/>
      <c r="L2390" s="42"/>
      <c r="AC2390" s="30"/>
      <c r="AD2390" s="30"/>
      <c r="AE2390" s="30"/>
      <c r="AF2390" s="30"/>
      <c r="AG2390" s="30"/>
    </row>
    <row r="2391" spans="11:33" ht="12.75">
      <c r="K2391" s="42"/>
      <c r="L2391" s="42"/>
      <c r="AC2391" s="30"/>
      <c r="AD2391" s="30"/>
      <c r="AE2391" s="30"/>
      <c r="AF2391" s="30"/>
      <c r="AG2391" s="30"/>
    </row>
    <row r="2392" spans="11:33" ht="12.75">
      <c r="K2392" s="42"/>
      <c r="L2392" s="42"/>
      <c r="AC2392" s="30"/>
      <c r="AD2392" s="30"/>
      <c r="AE2392" s="30"/>
      <c r="AF2392" s="30"/>
      <c r="AG2392" s="30"/>
    </row>
    <row r="2393" spans="11:33" ht="12.75">
      <c r="K2393" s="42"/>
      <c r="L2393" s="42"/>
      <c r="AC2393" s="30"/>
      <c r="AD2393" s="30"/>
      <c r="AE2393" s="30"/>
      <c r="AF2393" s="30"/>
      <c r="AG2393" s="30"/>
    </row>
    <row r="2394" spans="11:33" ht="12.75">
      <c r="K2394" s="42"/>
      <c r="L2394" s="42"/>
      <c r="AC2394" s="30"/>
      <c r="AD2394" s="30"/>
      <c r="AE2394" s="30"/>
      <c r="AF2394" s="30"/>
      <c r="AG2394" s="30"/>
    </row>
    <row r="2395" spans="11:33" ht="12.75">
      <c r="K2395" s="42"/>
      <c r="L2395" s="42"/>
      <c r="AC2395" s="30"/>
      <c r="AD2395" s="30"/>
      <c r="AE2395" s="30"/>
      <c r="AF2395" s="30"/>
      <c r="AG2395" s="30"/>
    </row>
    <row r="2396" spans="11:33" ht="12.75">
      <c r="K2396" s="42"/>
      <c r="L2396" s="42"/>
      <c r="AC2396" s="30"/>
      <c r="AD2396" s="30"/>
      <c r="AE2396" s="30"/>
      <c r="AF2396" s="30"/>
      <c r="AG2396" s="30"/>
    </row>
    <row r="2397" spans="11:33" ht="12.75">
      <c r="K2397" s="42"/>
      <c r="L2397" s="42"/>
      <c r="AC2397" s="30"/>
      <c r="AD2397" s="30"/>
      <c r="AE2397" s="30"/>
      <c r="AF2397" s="30"/>
      <c r="AG2397" s="30"/>
    </row>
    <row r="2398" spans="11:33" ht="12.75">
      <c r="K2398" s="42"/>
      <c r="L2398" s="42"/>
      <c r="AC2398" s="30"/>
      <c r="AD2398" s="30"/>
      <c r="AE2398" s="30"/>
      <c r="AF2398" s="30"/>
      <c r="AG2398" s="30"/>
    </row>
    <row r="2399" spans="11:33" ht="12.75">
      <c r="K2399" s="42"/>
      <c r="L2399" s="42"/>
      <c r="AC2399" s="30"/>
      <c r="AD2399" s="30"/>
      <c r="AE2399" s="30"/>
      <c r="AF2399" s="30"/>
      <c r="AG2399" s="30"/>
    </row>
    <row r="2400" spans="11:33" ht="12.75">
      <c r="K2400" s="42"/>
      <c r="L2400" s="42"/>
      <c r="AC2400" s="30"/>
      <c r="AD2400" s="30"/>
      <c r="AE2400" s="30"/>
      <c r="AF2400" s="30"/>
      <c r="AG2400" s="30"/>
    </row>
    <row r="2401" spans="11:33" ht="12.75">
      <c r="K2401" s="42"/>
      <c r="L2401" s="42"/>
      <c r="AC2401" s="30"/>
      <c r="AD2401" s="30"/>
      <c r="AE2401" s="30"/>
      <c r="AF2401" s="30"/>
      <c r="AG2401" s="30"/>
    </row>
    <row r="2402" spans="11:33" ht="12.75">
      <c r="K2402" s="42"/>
      <c r="L2402" s="42"/>
      <c r="AC2402" s="30"/>
      <c r="AD2402" s="30"/>
      <c r="AE2402" s="30"/>
      <c r="AF2402" s="30"/>
      <c r="AG2402" s="30"/>
    </row>
    <row r="2403" spans="11:33" ht="12.75">
      <c r="K2403" s="42"/>
      <c r="L2403" s="42"/>
      <c r="AC2403" s="30"/>
      <c r="AD2403" s="30"/>
      <c r="AE2403" s="30"/>
      <c r="AF2403" s="30"/>
      <c r="AG2403" s="30"/>
    </row>
    <row r="2404" spans="11:33" ht="12.75">
      <c r="K2404" s="42"/>
      <c r="L2404" s="42"/>
      <c r="AC2404" s="30"/>
      <c r="AD2404" s="30"/>
      <c r="AE2404" s="30"/>
      <c r="AF2404" s="30"/>
      <c r="AG2404" s="30"/>
    </row>
    <row r="2405" spans="11:33" ht="12.75">
      <c r="K2405" s="42"/>
      <c r="L2405" s="42"/>
      <c r="AC2405" s="30"/>
      <c r="AD2405" s="30"/>
      <c r="AE2405" s="30"/>
      <c r="AF2405" s="30"/>
      <c r="AG2405" s="30"/>
    </row>
    <row r="2406" spans="11:33" ht="12.75">
      <c r="K2406" s="42"/>
      <c r="L2406" s="42"/>
      <c r="AC2406" s="30"/>
      <c r="AD2406" s="30"/>
      <c r="AE2406" s="30"/>
      <c r="AF2406" s="30"/>
      <c r="AG2406" s="30"/>
    </row>
    <row r="2407" spans="11:33" ht="12.75">
      <c r="K2407" s="42"/>
      <c r="L2407" s="42"/>
      <c r="AC2407" s="30"/>
      <c r="AD2407" s="30"/>
      <c r="AE2407" s="30"/>
      <c r="AF2407" s="30"/>
      <c r="AG2407" s="30"/>
    </row>
    <row r="2408" spans="11:33" ht="12.75">
      <c r="K2408" s="42"/>
      <c r="L2408" s="42"/>
      <c r="AC2408" s="30"/>
      <c r="AD2408" s="30"/>
      <c r="AE2408" s="30"/>
      <c r="AF2408" s="30"/>
      <c r="AG2408" s="30"/>
    </row>
    <row r="2409" spans="11:33" ht="12.75">
      <c r="K2409" s="42"/>
      <c r="L2409" s="42"/>
      <c r="AC2409" s="30"/>
      <c r="AD2409" s="30"/>
      <c r="AE2409" s="30"/>
      <c r="AF2409" s="30"/>
      <c r="AG2409" s="30"/>
    </row>
    <row r="2410" spans="11:33" ht="12.75">
      <c r="K2410" s="42"/>
      <c r="L2410" s="42"/>
      <c r="AC2410" s="30"/>
      <c r="AD2410" s="30"/>
      <c r="AE2410" s="30"/>
      <c r="AF2410" s="30"/>
      <c r="AG2410" s="30"/>
    </row>
    <row r="2411" spans="11:33" ht="12.75">
      <c r="K2411" s="42"/>
      <c r="L2411" s="42"/>
      <c r="AC2411" s="30"/>
      <c r="AD2411" s="30"/>
      <c r="AE2411" s="30"/>
      <c r="AF2411" s="30"/>
      <c r="AG2411" s="30"/>
    </row>
    <row r="2412" spans="11:33" ht="12.75">
      <c r="K2412" s="42"/>
      <c r="L2412" s="42"/>
      <c r="AC2412" s="30"/>
      <c r="AD2412" s="30"/>
      <c r="AE2412" s="30"/>
      <c r="AF2412" s="30"/>
      <c r="AG2412" s="30"/>
    </row>
    <row r="2413" spans="11:33" ht="12.75">
      <c r="K2413" s="42"/>
      <c r="L2413" s="42"/>
      <c r="AC2413" s="30"/>
      <c r="AD2413" s="30"/>
      <c r="AE2413" s="30"/>
      <c r="AF2413" s="30"/>
      <c r="AG2413" s="30"/>
    </row>
    <row r="2414" spans="11:33" ht="12.75">
      <c r="K2414" s="42"/>
      <c r="L2414" s="42"/>
      <c r="AC2414" s="30"/>
      <c r="AD2414" s="30"/>
      <c r="AE2414" s="30"/>
      <c r="AF2414" s="30"/>
      <c r="AG2414" s="30"/>
    </row>
    <row r="2415" spans="11:33" ht="12.75">
      <c r="K2415" s="42"/>
      <c r="L2415" s="42"/>
      <c r="AC2415" s="30"/>
      <c r="AD2415" s="30"/>
      <c r="AE2415" s="30"/>
      <c r="AF2415" s="30"/>
      <c r="AG2415" s="30"/>
    </row>
    <row r="2416" spans="11:33" ht="12.75">
      <c r="K2416" s="42"/>
      <c r="L2416" s="42"/>
      <c r="AC2416" s="30"/>
      <c r="AD2416" s="30"/>
      <c r="AE2416" s="30"/>
      <c r="AF2416" s="30"/>
      <c r="AG2416" s="30"/>
    </row>
    <row r="2417" spans="11:33" ht="12.75">
      <c r="K2417" s="42"/>
      <c r="L2417" s="42"/>
      <c r="AC2417" s="30"/>
      <c r="AD2417" s="30"/>
      <c r="AE2417" s="30"/>
      <c r="AF2417" s="30"/>
      <c r="AG2417" s="30"/>
    </row>
    <row r="2418" spans="11:33" ht="12.75">
      <c r="K2418" s="42"/>
      <c r="L2418" s="42"/>
      <c r="AC2418" s="30"/>
      <c r="AD2418" s="30"/>
      <c r="AE2418" s="30"/>
      <c r="AF2418" s="30"/>
      <c r="AG2418" s="30"/>
    </row>
    <row r="2419" spans="11:33" ht="12.75">
      <c r="K2419" s="42"/>
      <c r="L2419" s="42"/>
      <c r="AC2419" s="30"/>
      <c r="AD2419" s="30"/>
      <c r="AE2419" s="30"/>
      <c r="AF2419" s="30"/>
      <c r="AG2419" s="30"/>
    </row>
    <row r="2420" spans="11:33" ht="12.75">
      <c r="K2420" s="42"/>
      <c r="L2420" s="42"/>
      <c r="AC2420" s="30"/>
      <c r="AD2420" s="30"/>
      <c r="AE2420" s="30"/>
      <c r="AF2420" s="30"/>
      <c r="AG2420" s="30"/>
    </row>
    <row r="2421" spans="11:33" ht="12.75">
      <c r="K2421" s="42"/>
      <c r="L2421" s="42"/>
      <c r="AC2421" s="30"/>
      <c r="AD2421" s="30"/>
      <c r="AE2421" s="30"/>
      <c r="AF2421" s="30"/>
      <c r="AG2421" s="30"/>
    </row>
    <row r="2422" spans="11:33" ht="12.75">
      <c r="K2422" s="42"/>
      <c r="L2422" s="42"/>
      <c r="AC2422" s="30"/>
      <c r="AD2422" s="30"/>
      <c r="AE2422" s="30"/>
      <c r="AF2422" s="30"/>
      <c r="AG2422" s="30"/>
    </row>
    <row r="2423" spans="11:33" ht="12.75">
      <c r="K2423" s="42"/>
      <c r="L2423" s="42"/>
      <c r="AC2423" s="30"/>
      <c r="AD2423" s="30"/>
      <c r="AE2423" s="30"/>
      <c r="AF2423" s="30"/>
      <c r="AG2423" s="30"/>
    </row>
    <row r="2424" spans="11:33" ht="12.75">
      <c r="K2424" s="42"/>
      <c r="L2424" s="42"/>
      <c r="AC2424" s="30"/>
      <c r="AD2424" s="30"/>
      <c r="AE2424" s="30"/>
      <c r="AF2424" s="30"/>
      <c r="AG2424" s="30"/>
    </row>
    <row r="2425" spans="11:33" ht="12.75">
      <c r="K2425" s="42"/>
      <c r="L2425" s="42"/>
      <c r="AC2425" s="30"/>
      <c r="AD2425" s="30"/>
      <c r="AE2425" s="30"/>
      <c r="AF2425" s="30"/>
      <c r="AG2425" s="30"/>
    </row>
    <row r="2426" spans="11:33" ht="12.75">
      <c r="K2426" s="42"/>
      <c r="L2426" s="42"/>
      <c r="AC2426" s="30"/>
      <c r="AD2426" s="30"/>
      <c r="AE2426" s="30"/>
      <c r="AF2426" s="30"/>
      <c r="AG2426" s="30"/>
    </row>
    <row r="2427" spans="11:33" ht="12.75">
      <c r="K2427" s="42"/>
      <c r="L2427" s="42"/>
      <c r="AC2427" s="30"/>
      <c r="AD2427" s="30"/>
      <c r="AE2427" s="30"/>
      <c r="AF2427" s="30"/>
      <c r="AG2427" s="30"/>
    </row>
    <row r="2428" spans="11:33" ht="12.75">
      <c r="K2428" s="42"/>
      <c r="L2428" s="42"/>
      <c r="AC2428" s="30"/>
      <c r="AD2428" s="30"/>
      <c r="AE2428" s="30"/>
      <c r="AF2428" s="30"/>
      <c r="AG2428" s="30"/>
    </row>
    <row r="2429" spans="11:33" ht="12.75">
      <c r="K2429" s="42"/>
      <c r="L2429" s="42"/>
      <c r="AC2429" s="30"/>
      <c r="AD2429" s="30"/>
      <c r="AE2429" s="30"/>
      <c r="AF2429" s="30"/>
      <c r="AG2429" s="30"/>
    </row>
    <row r="2430" spans="11:33" ht="12.75">
      <c r="K2430" s="42"/>
      <c r="L2430" s="42"/>
      <c r="AC2430" s="30"/>
      <c r="AD2430" s="30"/>
      <c r="AE2430" s="30"/>
      <c r="AF2430" s="30"/>
      <c r="AG2430" s="30"/>
    </row>
    <row r="2431" spans="11:33" ht="12.75">
      <c r="K2431" s="42"/>
      <c r="L2431" s="42"/>
      <c r="AC2431" s="30"/>
      <c r="AD2431" s="30"/>
      <c r="AE2431" s="30"/>
      <c r="AF2431" s="30"/>
      <c r="AG2431" s="30"/>
    </row>
    <row r="2432" spans="11:33" ht="12.75">
      <c r="K2432" s="42"/>
      <c r="L2432" s="42"/>
      <c r="AC2432" s="30"/>
      <c r="AD2432" s="30"/>
      <c r="AE2432" s="30"/>
      <c r="AF2432" s="30"/>
      <c r="AG2432" s="30"/>
    </row>
    <row r="2433" spans="11:33" ht="12.75">
      <c r="K2433" s="42"/>
      <c r="L2433" s="42"/>
      <c r="AC2433" s="30"/>
      <c r="AD2433" s="30"/>
      <c r="AE2433" s="30"/>
      <c r="AF2433" s="30"/>
      <c r="AG2433" s="30"/>
    </row>
    <row r="2434" spans="11:33" ht="12.75">
      <c r="K2434" s="42"/>
      <c r="L2434" s="42"/>
      <c r="AC2434" s="30"/>
      <c r="AD2434" s="30"/>
      <c r="AE2434" s="30"/>
      <c r="AF2434" s="30"/>
      <c r="AG2434" s="30"/>
    </row>
    <row r="2435" spans="11:33" ht="12.75">
      <c r="K2435" s="42"/>
      <c r="L2435" s="42"/>
      <c r="AC2435" s="30"/>
      <c r="AD2435" s="30"/>
      <c r="AE2435" s="30"/>
      <c r="AF2435" s="30"/>
      <c r="AG2435" s="30"/>
    </row>
    <row r="2436" spans="11:33" ht="12.75">
      <c r="K2436" s="42"/>
      <c r="L2436" s="42"/>
      <c r="AC2436" s="30"/>
      <c r="AD2436" s="30"/>
      <c r="AE2436" s="30"/>
      <c r="AF2436" s="30"/>
      <c r="AG2436" s="30"/>
    </row>
    <row r="2437" spans="11:33" ht="12.75">
      <c r="K2437" s="42"/>
      <c r="L2437" s="42"/>
      <c r="AC2437" s="30"/>
      <c r="AD2437" s="30"/>
      <c r="AE2437" s="30"/>
      <c r="AF2437" s="30"/>
      <c r="AG2437" s="30"/>
    </row>
    <row r="2438" spans="11:33" ht="12.75">
      <c r="K2438" s="42"/>
      <c r="L2438" s="42"/>
      <c r="AC2438" s="30"/>
      <c r="AD2438" s="30"/>
      <c r="AE2438" s="30"/>
      <c r="AF2438" s="30"/>
      <c r="AG2438" s="30"/>
    </row>
    <row r="2439" spans="11:33" ht="12.75">
      <c r="K2439" s="42"/>
      <c r="L2439" s="42"/>
      <c r="AC2439" s="30"/>
      <c r="AD2439" s="30"/>
      <c r="AE2439" s="30"/>
      <c r="AF2439" s="30"/>
      <c r="AG2439" s="30"/>
    </row>
    <row r="2440" spans="11:33" ht="12.75">
      <c r="K2440" s="42"/>
      <c r="L2440" s="42"/>
      <c r="AC2440" s="30"/>
      <c r="AD2440" s="30"/>
      <c r="AE2440" s="30"/>
      <c r="AF2440" s="30"/>
      <c r="AG2440" s="30"/>
    </row>
    <row r="2441" spans="11:33" ht="12.75">
      <c r="K2441" s="42"/>
      <c r="L2441" s="42"/>
      <c r="AC2441" s="30"/>
      <c r="AD2441" s="30"/>
      <c r="AE2441" s="30"/>
      <c r="AF2441" s="30"/>
      <c r="AG2441" s="30"/>
    </row>
    <row r="2442" spans="11:33" ht="12.75">
      <c r="K2442" s="42"/>
      <c r="L2442" s="42"/>
      <c r="AC2442" s="30"/>
      <c r="AD2442" s="30"/>
      <c r="AE2442" s="30"/>
      <c r="AF2442" s="30"/>
      <c r="AG2442" s="30"/>
    </row>
    <row r="2443" spans="11:33" ht="12.75">
      <c r="K2443" s="42"/>
      <c r="L2443" s="42"/>
      <c r="AC2443" s="30"/>
      <c r="AD2443" s="30"/>
      <c r="AE2443" s="30"/>
      <c r="AF2443" s="30"/>
      <c r="AG2443" s="30"/>
    </row>
    <row r="2444" spans="11:33" ht="12.75">
      <c r="K2444" s="42"/>
      <c r="L2444" s="42"/>
      <c r="AC2444" s="30"/>
      <c r="AD2444" s="30"/>
      <c r="AE2444" s="30"/>
      <c r="AF2444" s="30"/>
      <c r="AG2444" s="30"/>
    </row>
    <row r="2445" spans="11:33" ht="12.75">
      <c r="K2445" s="42"/>
      <c r="L2445" s="42"/>
      <c r="AC2445" s="30"/>
      <c r="AD2445" s="30"/>
      <c r="AE2445" s="30"/>
      <c r="AF2445" s="30"/>
      <c r="AG2445" s="30"/>
    </row>
    <row r="2446" spans="11:33" ht="12.75">
      <c r="K2446" s="42"/>
      <c r="L2446" s="42"/>
      <c r="AC2446" s="30"/>
      <c r="AD2446" s="30"/>
      <c r="AE2446" s="30"/>
      <c r="AF2446" s="30"/>
      <c r="AG2446" s="30"/>
    </row>
    <row r="2447" spans="11:33" ht="12.75">
      <c r="K2447" s="42"/>
      <c r="L2447" s="42"/>
      <c r="AC2447" s="30"/>
      <c r="AD2447" s="30"/>
      <c r="AE2447" s="30"/>
      <c r="AF2447" s="30"/>
      <c r="AG2447" s="30"/>
    </row>
    <row r="2448" spans="11:33" ht="12.75">
      <c r="K2448" s="42"/>
      <c r="L2448" s="42"/>
      <c r="AC2448" s="30"/>
      <c r="AD2448" s="30"/>
      <c r="AE2448" s="30"/>
      <c r="AF2448" s="30"/>
      <c r="AG2448" s="30"/>
    </row>
    <row r="2449" spans="11:33" ht="12.75">
      <c r="K2449" s="42"/>
      <c r="L2449" s="42"/>
      <c r="AC2449" s="30"/>
      <c r="AD2449" s="30"/>
      <c r="AE2449" s="30"/>
      <c r="AF2449" s="30"/>
      <c r="AG2449" s="30"/>
    </row>
    <row r="2450" spans="11:33" ht="12.75">
      <c r="K2450" s="42"/>
      <c r="L2450" s="42"/>
      <c r="AC2450" s="30"/>
      <c r="AD2450" s="30"/>
      <c r="AE2450" s="30"/>
      <c r="AF2450" s="30"/>
      <c r="AG2450" s="30"/>
    </row>
    <row r="2451" spans="11:33" ht="12.75">
      <c r="K2451" s="42"/>
      <c r="L2451" s="42"/>
      <c r="AC2451" s="30"/>
      <c r="AD2451" s="30"/>
      <c r="AE2451" s="30"/>
      <c r="AF2451" s="30"/>
      <c r="AG2451" s="30"/>
    </row>
    <row r="2452" spans="11:33" ht="12.75">
      <c r="K2452" s="42"/>
      <c r="L2452" s="42"/>
      <c r="AC2452" s="30"/>
      <c r="AD2452" s="30"/>
      <c r="AE2452" s="30"/>
      <c r="AF2452" s="30"/>
      <c r="AG2452" s="30"/>
    </row>
    <row r="2453" spans="11:33" ht="12.75">
      <c r="K2453" s="42"/>
      <c r="L2453" s="42"/>
      <c r="AC2453" s="30"/>
      <c r="AD2453" s="30"/>
      <c r="AE2453" s="30"/>
      <c r="AF2453" s="30"/>
      <c r="AG2453" s="30"/>
    </row>
    <row r="2454" spans="11:33" ht="12.75">
      <c r="K2454" s="42"/>
      <c r="L2454" s="42"/>
      <c r="AC2454" s="30"/>
      <c r="AD2454" s="30"/>
      <c r="AE2454" s="30"/>
      <c r="AF2454" s="30"/>
      <c r="AG2454" s="30"/>
    </row>
    <row r="2455" spans="11:33" ht="12.75">
      <c r="K2455" s="42"/>
      <c r="L2455" s="42"/>
      <c r="AC2455" s="30"/>
      <c r="AD2455" s="30"/>
      <c r="AE2455" s="30"/>
      <c r="AF2455" s="30"/>
      <c r="AG2455" s="30"/>
    </row>
    <row r="2456" spans="11:33" ht="12.75">
      <c r="K2456" s="42"/>
      <c r="L2456" s="42"/>
      <c r="AC2456" s="30"/>
      <c r="AD2456" s="30"/>
      <c r="AE2456" s="30"/>
      <c r="AF2456" s="30"/>
      <c r="AG2456" s="30"/>
    </row>
    <row r="2457" spans="11:33" ht="12.75">
      <c r="K2457" s="42"/>
      <c r="L2457" s="42"/>
      <c r="AC2457" s="30"/>
      <c r="AD2457" s="30"/>
      <c r="AE2457" s="30"/>
      <c r="AF2457" s="30"/>
      <c r="AG2457" s="30"/>
    </row>
    <row r="2458" spans="11:33" ht="12.75">
      <c r="K2458" s="42"/>
      <c r="L2458" s="42"/>
      <c r="AC2458" s="30"/>
      <c r="AD2458" s="30"/>
      <c r="AE2458" s="30"/>
      <c r="AF2458" s="30"/>
      <c r="AG2458" s="30"/>
    </row>
    <row r="2459" spans="11:33" ht="12.75">
      <c r="K2459" s="42"/>
      <c r="L2459" s="42"/>
      <c r="AC2459" s="30"/>
      <c r="AD2459" s="30"/>
      <c r="AE2459" s="30"/>
      <c r="AF2459" s="30"/>
      <c r="AG2459" s="30"/>
    </row>
    <row r="2460" spans="11:33" ht="12.75">
      <c r="K2460" s="42"/>
      <c r="L2460" s="42"/>
      <c r="AC2460" s="30"/>
      <c r="AD2460" s="30"/>
      <c r="AE2460" s="30"/>
      <c r="AF2460" s="30"/>
      <c r="AG2460" s="30"/>
    </row>
    <row r="2461" spans="11:33" ht="12.75">
      <c r="K2461" s="42"/>
      <c r="L2461" s="42"/>
      <c r="AC2461" s="30"/>
      <c r="AD2461" s="30"/>
      <c r="AE2461" s="30"/>
      <c r="AF2461" s="30"/>
      <c r="AG2461" s="30"/>
    </row>
    <row r="2462" spans="11:33" ht="12.75">
      <c r="K2462" s="42"/>
      <c r="L2462" s="42"/>
      <c r="AC2462" s="30"/>
      <c r="AD2462" s="30"/>
      <c r="AE2462" s="30"/>
      <c r="AF2462" s="30"/>
      <c r="AG2462" s="30"/>
    </row>
    <row r="2463" spans="11:33" ht="12.75">
      <c r="K2463" s="42"/>
      <c r="L2463" s="42"/>
      <c r="AC2463" s="30"/>
      <c r="AD2463" s="30"/>
      <c r="AE2463" s="30"/>
      <c r="AF2463" s="30"/>
      <c r="AG2463" s="30"/>
    </row>
    <row r="2464" spans="11:33" ht="12.75">
      <c r="K2464" s="42"/>
      <c r="L2464" s="42"/>
      <c r="AC2464" s="30"/>
      <c r="AD2464" s="30"/>
      <c r="AE2464" s="30"/>
      <c r="AF2464" s="30"/>
      <c r="AG2464" s="30"/>
    </row>
    <row r="2465" spans="11:33" ht="12.75">
      <c r="K2465" s="42"/>
      <c r="L2465" s="42"/>
      <c r="AC2465" s="30"/>
      <c r="AD2465" s="30"/>
      <c r="AE2465" s="30"/>
      <c r="AF2465" s="30"/>
      <c r="AG2465" s="30"/>
    </row>
    <row r="2466" spans="11:33" ht="12.75">
      <c r="K2466" s="42"/>
      <c r="L2466" s="42"/>
      <c r="AC2466" s="30"/>
      <c r="AD2466" s="30"/>
      <c r="AE2466" s="30"/>
      <c r="AF2466" s="30"/>
      <c r="AG2466" s="30"/>
    </row>
    <row r="2467" spans="11:33" ht="12.75">
      <c r="K2467" s="42"/>
      <c r="L2467" s="42"/>
      <c r="AC2467" s="30"/>
      <c r="AD2467" s="30"/>
      <c r="AE2467" s="30"/>
      <c r="AF2467" s="30"/>
      <c r="AG2467" s="30"/>
    </row>
    <row r="2468" spans="11:33" ht="12.75">
      <c r="K2468" s="42"/>
      <c r="L2468" s="42"/>
      <c r="AC2468" s="30"/>
      <c r="AD2468" s="30"/>
      <c r="AE2468" s="30"/>
      <c r="AF2468" s="30"/>
      <c r="AG2468" s="30"/>
    </row>
    <row r="2469" spans="11:33" ht="12.75">
      <c r="K2469" s="42"/>
      <c r="L2469" s="42"/>
      <c r="AC2469" s="30"/>
      <c r="AD2469" s="30"/>
      <c r="AE2469" s="30"/>
      <c r="AF2469" s="30"/>
      <c r="AG2469" s="30"/>
    </row>
    <row r="2470" spans="11:33" ht="12.75">
      <c r="K2470" s="42"/>
      <c r="L2470" s="42"/>
      <c r="AC2470" s="30"/>
      <c r="AD2470" s="30"/>
      <c r="AE2470" s="30"/>
      <c r="AF2470" s="30"/>
      <c r="AG2470" s="30"/>
    </row>
    <row r="2471" spans="11:33" ht="12.75">
      <c r="K2471" s="42"/>
      <c r="L2471" s="42"/>
      <c r="AC2471" s="30"/>
      <c r="AD2471" s="30"/>
      <c r="AE2471" s="30"/>
      <c r="AF2471" s="30"/>
      <c r="AG2471" s="30"/>
    </row>
    <row r="2472" spans="11:33" ht="12.75">
      <c r="K2472" s="42"/>
      <c r="L2472" s="42"/>
      <c r="AC2472" s="30"/>
      <c r="AD2472" s="30"/>
      <c r="AE2472" s="30"/>
      <c r="AF2472" s="30"/>
      <c r="AG2472" s="30"/>
    </row>
    <row r="2473" spans="11:33" ht="12.75">
      <c r="K2473" s="42"/>
      <c r="L2473" s="42"/>
      <c r="AC2473" s="30"/>
      <c r="AD2473" s="30"/>
      <c r="AE2473" s="30"/>
      <c r="AF2473" s="30"/>
      <c r="AG2473" s="30"/>
    </row>
    <row r="2474" spans="11:33" ht="12.75">
      <c r="K2474" s="42"/>
      <c r="L2474" s="42"/>
      <c r="AC2474" s="30"/>
      <c r="AD2474" s="30"/>
      <c r="AE2474" s="30"/>
      <c r="AF2474" s="30"/>
      <c r="AG2474" s="30"/>
    </row>
    <row r="2475" spans="11:33" ht="12.75">
      <c r="K2475" s="42"/>
      <c r="L2475" s="42"/>
      <c r="AC2475" s="30"/>
      <c r="AD2475" s="30"/>
      <c r="AE2475" s="30"/>
      <c r="AF2475" s="30"/>
      <c r="AG2475" s="30"/>
    </row>
    <row r="2476" spans="11:33" ht="12.75">
      <c r="K2476" s="42"/>
      <c r="L2476" s="42"/>
      <c r="AC2476" s="30"/>
      <c r="AD2476" s="30"/>
      <c r="AE2476" s="30"/>
      <c r="AF2476" s="30"/>
      <c r="AG2476" s="30"/>
    </row>
    <row r="2477" spans="11:33" ht="12.75">
      <c r="K2477" s="42"/>
      <c r="L2477" s="42"/>
      <c r="AC2477" s="30"/>
      <c r="AD2477" s="30"/>
      <c r="AE2477" s="30"/>
      <c r="AF2477" s="30"/>
      <c r="AG2477" s="30"/>
    </row>
    <row r="2478" spans="11:33" ht="12.75">
      <c r="K2478" s="42"/>
      <c r="L2478" s="42"/>
      <c r="AC2478" s="30"/>
      <c r="AD2478" s="30"/>
      <c r="AE2478" s="30"/>
      <c r="AF2478" s="30"/>
      <c r="AG2478" s="30"/>
    </row>
    <row r="2479" spans="11:33" ht="12.75">
      <c r="K2479" s="42"/>
      <c r="L2479" s="42"/>
      <c r="AC2479" s="30"/>
      <c r="AD2479" s="30"/>
      <c r="AE2479" s="30"/>
      <c r="AF2479" s="30"/>
      <c r="AG2479" s="30"/>
    </row>
    <row r="2480" spans="11:33" ht="12.75">
      <c r="K2480" s="42"/>
      <c r="L2480" s="42"/>
      <c r="AC2480" s="30"/>
      <c r="AD2480" s="30"/>
      <c r="AE2480" s="30"/>
      <c r="AF2480" s="30"/>
      <c r="AG2480" s="30"/>
    </row>
    <row r="2481" spans="11:33" ht="12.75">
      <c r="K2481" s="42"/>
      <c r="L2481" s="42"/>
      <c r="AC2481" s="30"/>
      <c r="AD2481" s="30"/>
      <c r="AE2481" s="30"/>
      <c r="AF2481" s="30"/>
      <c r="AG2481" s="30"/>
    </row>
    <row r="2482" spans="11:33" ht="12.75">
      <c r="K2482" s="42"/>
      <c r="L2482" s="42"/>
      <c r="AC2482" s="30"/>
      <c r="AD2482" s="30"/>
      <c r="AE2482" s="30"/>
      <c r="AF2482" s="30"/>
      <c r="AG2482" s="30"/>
    </row>
    <row r="2483" spans="11:33" ht="12.75">
      <c r="K2483" s="42"/>
      <c r="L2483" s="42"/>
      <c r="AC2483" s="30"/>
      <c r="AD2483" s="30"/>
      <c r="AE2483" s="30"/>
      <c r="AF2483" s="30"/>
      <c r="AG2483" s="30"/>
    </row>
    <row r="2484" spans="11:33" ht="12.75">
      <c r="K2484" s="42"/>
      <c r="L2484" s="42"/>
      <c r="AC2484" s="30"/>
      <c r="AD2484" s="30"/>
      <c r="AE2484" s="30"/>
      <c r="AF2484" s="30"/>
      <c r="AG2484" s="30"/>
    </row>
    <row r="2485" spans="11:33" ht="12.75">
      <c r="K2485" s="42"/>
      <c r="L2485" s="42"/>
      <c r="AC2485" s="30"/>
      <c r="AD2485" s="30"/>
      <c r="AE2485" s="30"/>
      <c r="AF2485" s="30"/>
      <c r="AG2485" s="30"/>
    </row>
    <row r="2486" spans="11:33" ht="12.75">
      <c r="K2486" s="42"/>
      <c r="L2486" s="42"/>
      <c r="AC2486" s="30"/>
      <c r="AD2486" s="30"/>
      <c r="AE2486" s="30"/>
      <c r="AF2486" s="30"/>
      <c r="AG2486" s="30"/>
    </row>
    <row r="2487" spans="11:33" ht="12.75">
      <c r="K2487" s="42"/>
      <c r="L2487" s="42"/>
      <c r="AC2487" s="30"/>
      <c r="AD2487" s="30"/>
      <c r="AE2487" s="30"/>
      <c r="AF2487" s="30"/>
      <c r="AG2487" s="30"/>
    </row>
    <row r="2488" spans="11:33" ht="12.75">
      <c r="K2488" s="42"/>
      <c r="L2488" s="42"/>
      <c r="AC2488" s="30"/>
      <c r="AD2488" s="30"/>
      <c r="AE2488" s="30"/>
      <c r="AF2488" s="30"/>
      <c r="AG2488" s="30"/>
    </row>
    <row r="2489" spans="11:33" ht="12.75">
      <c r="K2489" s="42"/>
      <c r="L2489" s="42"/>
      <c r="AC2489" s="30"/>
      <c r="AD2489" s="30"/>
      <c r="AE2489" s="30"/>
      <c r="AF2489" s="30"/>
      <c r="AG2489" s="30"/>
    </row>
    <row r="2490" spans="11:33" ht="12.75">
      <c r="K2490" s="42"/>
      <c r="L2490" s="42"/>
      <c r="AC2490" s="30"/>
      <c r="AD2490" s="30"/>
      <c r="AE2490" s="30"/>
      <c r="AF2490" s="30"/>
      <c r="AG2490" s="30"/>
    </row>
    <row r="2491" spans="11:33" ht="12.75">
      <c r="K2491" s="42"/>
      <c r="L2491" s="42"/>
      <c r="AC2491" s="30"/>
      <c r="AD2491" s="30"/>
      <c r="AE2491" s="30"/>
      <c r="AF2491" s="30"/>
      <c r="AG2491" s="30"/>
    </row>
    <row r="2492" spans="11:33" ht="12.75">
      <c r="K2492" s="42"/>
      <c r="L2492" s="42"/>
      <c r="AC2492" s="30"/>
      <c r="AD2492" s="30"/>
      <c r="AE2492" s="30"/>
      <c r="AF2492" s="30"/>
      <c r="AG2492" s="30"/>
    </row>
    <row r="2493" spans="11:33" ht="12.75">
      <c r="K2493" s="42"/>
      <c r="L2493" s="42"/>
      <c r="AC2493" s="30"/>
      <c r="AD2493" s="30"/>
      <c r="AE2493" s="30"/>
      <c r="AF2493" s="30"/>
      <c r="AG2493" s="30"/>
    </row>
    <row r="2494" spans="11:33" ht="12.75">
      <c r="K2494" s="42"/>
      <c r="L2494" s="42"/>
      <c r="AC2494" s="30"/>
      <c r="AD2494" s="30"/>
      <c r="AE2494" s="30"/>
      <c r="AF2494" s="30"/>
      <c r="AG2494" s="30"/>
    </row>
    <row r="2495" spans="11:33" ht="12.75">
      <c r="K2495" s="42"/>
      <c r="L2495" s="42"/>
      <c r="AC2495" s="30"/>
      <c r="AD2495" s="30"/>
      <c r="AE2495" s="30"/>
      <c r="AF2495" s="30"/>
      <c r="AG2495" s="30"/>
    </row>
    <row r="2496" spans="11:33" ht="12.75">
      <c r="K2496" s="42"/>
      <c r="L2496" s="42"/>
      <c r="AC2496" s="30"/>
      <c r="AD2496" s="30"/>
      <c r="AE2496" s="30"/>
      <c r="AF2496" s="30"/>
      <c r="AG2496" s="30"/>
    </row>
    <row r="2497" spans="11:33" ht="12.75">
      <c r="K2497" s="42"/>
      <c r="L2497" s="42"/>
      <c r="AC2497" s="30"/>
      <c r="AD2497" s="30"/>
      <c r="AE2497" s="30"/>
      <c r="AF2497" s="30"/>
      <c r="AG2497" s="30"/>
    </row>
    <row r="2498" spans="11:33" ht="12.75">
      <c r="K2498" s="42"/>
      <c r="L2498" s="42"/>
      <c r="AC2498" s="30"/>
      <c r="AD2498" s="30"/>
      <c r="AE2498" s="30"/>
      <c r="AF2498" s="30"/>
      <c r="AG2498" s="30"/>
    </row>
    <row r="2499" spans="11:33" ht="12.75">
      <c r="K2499" s="42"/>
      <c r="L2499" s="42"/>
      <c r="AC2499" s="30"/>
      <c r="AD2499" s="30"/>
      <c r="AE2499" s="30"/>
      <c r="AF2499" s="30"/>
      <c r="AG2499" s="30"/>
    </row>
    <row r="2500" spans="11:33" ht="12.75">
      <c r="K2500" s="42"/>
      <c r="L2500" s="42"/>
      <c r="AC2500" s="30"/>
      <c r="AD2500" s="30"/>
      <c r="AE2500" s="30"/>
      <c r="AF2500" s="30"/>
      <c r="AG2500" s="30"/>
    </row>
    <row r="2501" spans="11:33" ht="12.75">
      <c r="K2501" s="42"/>
      <c r="L2501" s="42"/>
      <c r="AC2501" s="30"/>
      <c r="AD2501" s="30"/>
      <c r="AE2501" s="30"/>
      <c r="AF2501" s="30"/>
      <c r="AG2501" s="30"/>
    </row>
    <row r="2502" spans="11:33" ht="12.75">
      <c r="K2502" s="42"/>
      <c r="L2502" s="42"/>
      <c r="AC2502" s="30"/>
      <c r="AD2502" s="30"/>
      <c r="AE2502" s="30"/>
      <c r="AF2502" s="30"/>
      <c r="AG2502" s="30"/>
    </row>
    <row r="2503" spans="11:33" ht="12.75">
      <c r="K2503" s="42"/>
      <c r="L2503" s="42"/>
      <c r="AC2503" s="30"/>
      <c r="AD2503" s="30"/>
      <c r="AE2503" s="30"/>
      <c r="AF2503" s="30"/>
      <c r="AG2503" s="30"/>
    </row>
    <row r="2504" spans="11:33" ht="12.75">
      <c r="K2504" s="42"/>
      <c r="L2504" s="42"/>
      <c r="AC2504" s="30"/>
      <c r="AD2504" s="30"/>
      <c r="AE2504" s="30"/>
      <c r="AF2504" s="30"/>
      <c r="AG2504" s="30"/>
    </row>
    <row r="2505" spans="11:33" ht="12.75">
      <c r="K2505" s="42"/>
      <c r="L2505" s="42"/>
      <c r="AC2505" s="30"/>
      <c r="AD2505" s="30"/>
      <c r="AE2505" s="30"/>
      <c r="AF2505" s="30"/>
      <c r="AG2505" s="30"/>
    </row>
    <row r="2506" spans="11:33" ht="12.75">
      <c r="K2506" s="42"/>
      <c r="L2506" s="42"/>
      <c r="AC2506" s="30"/>
      <c r="AD2506" s="30"/>
      <c r="AE2506" s="30"/>
      <c r="AF2506" s="30"/>
      <c r="AG2506" s="30"/>
    </row>
    <row r="2507" spans="11:33" ht="12.75">
      <c r="K2507" s="42"/>
      <c r="L2507" s="42"/>
      <c r="AC2507" s="30"/>
      <c r="AD2507" s="30"/>
      <c r="AE2507" s="30"/>
      <c r="AF2507" s="30"/>
      <c r="AG2507" s="30"/>
    </row>
    <row r="2508" spans="11:33" ht="12.75">
      <c r="K2508" s="42"/>
      <c r="L2508" s="42"/>
      <c r="AC2508" s="30"/>
      <c r="AD2508" s="30"/>
      <c r="AE2508" s="30"/>
      <c r="AF2508" s="30"/>
      <c r="AG2508" s="30"/>
    </row>
    <row r="2509" spans="11:33" ht="12.75">
      <c r="K2509" s="42"/>
      <c r="L2509" s="42"/>
      <c r="AC2509" s="30"/>
      <c r="AD2509" s="30"/>
      <c r="AE2509" s="30"/>
      <c r="AF2509" s="30"/>
      <c r="AG2509" s="30"/>
    </row>
    <row r="2510" spans="11:33" ht="12.75">
      <c r="K2510" s="42"/>
      <c r="L2510" s="42"/>
      <c r="AC2510" s="30"/>
      <c r="AD2510" s="30"/>
      <c r="AE2510" s="30"/>
      <c r="AF2510" s="30"/>
      <c r="AG2510" s="30"/>
    </row>
    <row r="2511" spans="11:33" ht="12.75">
      <c r="K2511" s="42"/>
      <c r="L2511" s="42"/>
      <c r="AC2511" s="30"/>
      <c r="AD2511" s="30"/>
      <c r="AE2511" s="30"/>
      <c r="AF2511" s="30"/>
      <c r="AG2511" s="30"/>
    </row>
    <row r="2512" spans="11:33" ht="12.75">
      <c r="K2512" s="42"/>
      <c r="L2512" s="42"/>
      <c r="AC2512" s="30"/>
      <c r="AD2512" s="30"/>
      <c r="AE2512" s="30"/>
      <c r="AF2512" s="30"/>
      <c r="AG2512" s="30"/>
    </row>
    <row r="2513" spans="11:33" ht="12.75">
      <c r="K2513" s="42"/>
      <c r="L2513" s="42"/>
      <c r="AC2513" s="30"/>
      <c r="AD2513" s="30"/>
      <c r="AE2513" s="30"/>
      <c r="AF2513" s="30"/>
      <c r="AG2513" s="30"/>
    </row>
    <row r="2514" spans="11:33" ht="12.75">
      <c r="K2514" s="42"/>
      <c r="L2514" s="42"/>
      <c r="AC2514" s="30"/>
      <c r="AD2514" s="30"/>
      <c r="AE2514" s="30"/>
      <c r="AF2514" s="30"/>
      <c r="AG2514" s="30"/>
    </row>
    <row r="2515" spans="11:33" ht="12.75">
      <c r="K2515" s="42"/>
      <c r="L2515" s="42"/>
      <c r="AC2515" s="30"/>
      <c r="AD2515" s="30"/>
      <c r="AE2515" s="30"/>
      <c r="AF2515" s="30"/>
      <c r="AG2515" s="30"/>
    </row>
    <row r="2516" spans="11:33" ht="12.75">
      <c r="K2516" s="42"/>
      <c r="L2516" s="42"/>
      <c r="AC2516" s="30"/>
      <c r="AD2516" s="30"/>
      <c r="AE2516" s="30"/>
      <c r="AF2516" s="30"/>
      <c r="AG2516" s="30"/>
    </row>
    <row r="2517" spans="11:33" ht="12.75">
      <c r="K2517" s="42"/>
      <c r="L2517" s="42"/>
      <c r="AC2517" s="30"/>
      <c r="AD2517" s="30"/>
      <c r="AE2517" s="30"/>
      <c r="AF2517" s="30"/>
      <c r="AG2517" s="30"/>
    </row>
    <row r="2518" spans="11:33" ht="12.75">
      <c r="K2518" s="42"/>
      <c r="L2518" s="42"/>
      <c r="AC2518" s="30"/>
      <c r="AD2518" s="30"/>
      <c r="AE2518" s="30"/>
      <c r="AF2518" s="30"/>
      <c r="AG2518" s="30"/>
    </row>
    <row r="2519" spans="11:33" ht="12.75">
      <c r="K2519" s="42"/>
      <c r="L2519" s="42"/>
      <c r="AC2519" s="30"/>
      <c r="AD2519" s="30"/>
      <c r="AE2519" s="30"/>
      <c r="AF2519" s="30"/>
      <c r="AG2519" s="30"/>
    </row>
    <row r="2520" spans="11:33" ht="12.75">
      <c r="K2520" s="42"/>
      <c r="L2520" s="42"/>
      <c r="AC2520" s="30"/>
      <c r="AD2520" s="30"/>
      <c r="AE2520" s="30"/>
      <c r="AF2520" s="30"/>
      <c r="AG2520" s="30"/>
    </row>
    <row r="2521" spans="11:33" ht="12.75">
      <c r="K2521" s="42"/>
      <c r="L2521" s="42"/>
      <c r="AC2521" s="30"/>
      <c r="AD2521" s="30"/>
      <c r="AE2521" s="30"/>
      <c r="AF2521" s="30"/>
      <c r="AG2521" s="30"/>
    </row>
    <row r="2522" spans="11:33" ht="12.75">
      <c r="K2522" s="42"/>
      <c r="L2522" s="42"/>
      <c r="AC2522" s="30"/>
      <c r="AD2522" s="30"/>
      <c r="AE2522" s="30"/>
      <c r="AF2522" s="30"/>
      <c r="AG2522" s="30"/>
    </row>
    <row r="2523" spans="11:33" ht="12.75">
      <c r="K2523" s="42"/>
      <c r="L2523" s="42"/>
      <c r="AC2523" s="30"/>
      <c r="AD2523" s="30"/>
      <c r="AE2523" s="30"/>
      <c r="AF2523" s="30"/>
      <c r="AG2523" s="30"/>
    </row>
    <row r="2524" spans="11:33" ht="12.75">
      <c r="K2524" s="42"/>
      <c r="L2524" s="42"/>
      <c r="AC2524" s="30"/>
      <c r="AD2524" s="30"/>
      <c r="AE2524" s="30"/>
      <c r="AF2524" s="30"/>
      <c r="AG2524" s="30"/>
    </row>
    <row r="2525" spans="11:33" ht="12.75">
      <c r="K2525" s="42"/>
      <c r="L2525" s="42"/>
      <c r="AC2525" s="30"/>
      <c r="AD2525" s="30"/>
      <c r="AE2525" s="30"/>
      <c r="AF2525" s="30"/>
      <c r="AG2525" s="30"/>
    </row>
    <row r="2526" spans="11:33" ht="12.75">
      <c r="K2526" s="42"/>
      <c r="L2526" s="42"/>
      <c r="AC2526" s="30"/>
      <c r="AD2526" s="30"/>
      <c r="AE2526" s="30"/>
      <c r="AF2526" s="30"/>
      <c r="AG2526" s="30"/>
    </row>
    <row r="2527" spans="11:33" ht="12.75">
      <c r="K2527" s="42"/>
      <c r="L2527" s="42"/>
      <c r="AC2527" s="30"/>
      <c r="AD2527" s="30"/>
      <c r="AE2527" s="30"/>
      <c r="AF2527" s="30"/>
      <c r="AG2527" s="30"/>
    </row>
    <row r="2528" spans="11:33" ht="12.75">
      <c r="K2528" s="42"/>
      <c r="L2528" s="42"/>
      <c r="AC2528" s="30"/>
      <c r="AD2528" s="30"/>
      <c r="AE2528" s="30"/>
      <c r="AF2528" s="30"/>
      <c r="AG2528" s="30"/>
    </row>
    <row r="2529" spans="11:33" ht="12.75">
      <c r="K2529" s="42"/>
      <c r="L2529" s="42"/>
      <c r="AC2529" s="30"/>
      <c r="AD2529" s="30"/>
      <c r="AE2529" s="30"/>
      <c r="AF2529" s="30"/>
      <c r="AG2529" s="30"/>
    </row>
    <row r="2530" spans="11:33" ht="12.75">
      <c r="K2530" s="42"/>
      <c r="L2530" s="42"/>
      <c r="AC2530" s="30"/>
      <c r="AD2530" s="30"/>
      <c r="AE2530" s="30"/>
      <c r="AF2530" s="30"/>
      <c r="AG2530" s="30"/>
    </row>
    <row r="2531" spans="11:33" ht="12.75">
      <c r="K2531" s="42"/>
      <c r="L2531" s="42"/>
      <c r="AC2531" s="30"/>
      <c r="AD2531" s="30"/>
      <c r="AE2531" s="30"/>
      <c r="AF2531" s="30"/>
      <c r="AG2531" s="30"/>
    </row>
    <row r="2532" spans="11:33" ht="12.75">
      <c r="K2532" s="42"/>
      <c r="L2532" s="42"/>
      <c r="AC2532" s="30"/>
      <c r="AD2532" s="30"/>
      <c r="AE2532" s="30"/>
      <c r="AF2532" s="30"/>
      <c r="AG2532" s="30"/>
    </row>
    <row r="2533" spans="11:33" ht="12.75">
      <c r="K2533" s="42"/>
      <c r="L2533" s="42"/>
      <c r="AC2533" s="30"/>
      <c r="AD2533" s="30"/>
      <c r="AE2533" s="30"/>
      <c r="AF2533" s="30"/>
      <c r="AG2533" s="30"/>
    </row>
    <row r="2534" spans="11:33" ht="12.75">
      <c r="K2534" s="42"/>
      <c r="L2534" s="42"/>
      <c r="AC2534" s="30"/>
      <c r="AD2534" s="30"/>
      <c r="AE2534" s="30"/>
      <c r="AF2534" s="30"/>
      <c r="AG2534" s="30"/>
    </row>
    <row r="2535" spans="11:33" ht="12.75">
      <c r="K2535" s="42"/>
      <c r="L2535" s="42"/>
      <c r="AC2535" s="30"/>
      <c r="AD2535" s="30"/>
      <c r="AE2535" s="30"/>
      <c r="AF2535" s="30"/>
      <c r="AG2535" s="30"/>
    </row>
    <row r="2536" spans="11:33" ht="12.75">
      <c r="K2536" s="42"/>
      <c r="L2536" s="42"/>
      <c r="AC2536" s="30"/>
      <c r="AD2536" s="30"/>
      <c r="AE2536" s="30"/>
      <c r="AF2536" s="30"/>
      <c r="AG2536" s="30"/>
    </row>
    <row r="2537" spans="11:33" ht="12.75">
      <c r="K2537" s="42"/>
      <c r="L2537" s="42"/>
      <c r="AC2537" s="30"/>
      <c r="AD2537" s="30"/>
      <c r="AE2537" s="30"/>
      <c r="AF2537" s="30"/>
      <c r="AG2537" s="30"/>
    </row>
    <row r="2538" spans="11:33" ht="12.75">
      <c r="K2538" s="42"/>
      <c r="L2538" s="42"/>
      <c r="AC2538" s="30"/>
      <c r="AD2538" s="30"/>
      <c r="AE2538" s="30"/>
      <c r="AF2538" s="30"/>
      <c r="AG2538" s="30"/>
    </row>
    <row r="2539" spans="11:33" ht="12.75">
      <c r="K2539" s="42"/>
      <c r="L2539" s="42"/>
      <c r="AC2539" s="30"/>
      <c r="AD2539" s="30"/>
      <c r="AE2539" s="30"/>
      <c r="AF2539" s="30"/>
      <c r="AG2539" s="30"/>
    </row>
    <row r="2540" spans="11:33" ht="12.75">
      <c r="K2540" s="42"/>
      <c r="L2540" s="42"/>
      <c r="AC2540" s="30"/>
      <c r="AD2540" s="30"/>
      <c r="AE2540" s="30"/>
      <c r="AF2540" s="30"/>
      <c r="AG2540" s="30"/>
    </row>
    <row r="2541" spans="11:33" ht="12.75">
      <c r="K2541" s="42"/>
      <c r="L2541" s="42"/>
      <c r="AC2541" s="30"/>
      <c r="AD2541" s="30"/>
      <c r="AE2541" s="30"/>
      <c r="AF2541" s="30"/>
      <c r="AG2541" s="30"/>
    </row>
    <row r="2542" spans="11:33" ht="12.75">
      <c r="K2542" s="42"/>
      <c r="L2542" s="42"/>
      <c r="AC2542" s="30"/>
      <c r="AD2542" s="30"/>
      <c r="AE2542" s="30"/>
      <c r="AF2542" s="30"/>
      <c r="AG2542" s="30"/>
    </row>
    <row r="2543" spans="11:33" ht="12.75">
      <c r="K2543" s="42"/>
      <c r="L2543" s="42"/>
      <c r="AC2543" s="30"/>
      <c r="AD2543" s="30"/>
      <c r="AE2543" s="30"/>
      <c r="AF2543" s="30"/>
      <c r="AG2543" s="30"/>
    </row>
    <row r="2544" spans="11:33" ht="12.75">
      <c r="K2544" s="42"/>
      <c r="L2544" s="42"/>
      <c r="AC2544" s="30"/>
      <c r="AD2544" s="30"/>
      <c r="AE2544" s="30"/>
      <c r="AF2544" s="30"/>
      <c r="AG2544" s="30"/>
    </row>
    <row r="2545" spans="11:33" ht="12.75">
      <c r="K2545" s="42"/>
      <c r="L2545" s="42"/>
      <c r="AC2545" s="30"/>
      <c r="AD2545" s="30"/>
      <c r="AE2545" s="30"/>
      <c r="AF2545" s="30"/>
      <c r="AG2545" s="30"/>
    </row>
    <row r="2546" spans="11:33" ht="12.75">
      <c r="K2546" s="42"/>
      <c r="L2546" s="42"/>
      <c r="AC2546" s="30"/>
      <c r="AD2546" s="30"/>
      <c r="AE2546" s="30"/>
      <c r="AF2546" s="30"/>
      <c r="AG2546" s="30"/>
    </row>
    <row r="2547" spans="11:33" ht="12.75">
      <c r="K2547" s="42"/>
      <c r="L2547" s="42"/>
      <c r="AC2547" s="30"/>
      <c r="AD2547" s="30"/>
      <c r="AE2547" s="30"/>
      <c r="AF2547" s="30"/>
      <c r="AG2547" s="30"/>
    </row>
    <row r="2548" spans="11:33" ht="12.75">
      <c r="K2548" s="42"/>
      <c r="L2548" s="42"/>
      <c r="AC2548" s="30"/>
      <c r="AD2548" s="30"/>
      <c r="AE2548" s="30"/>
      <c r="AF2548" s="30"/>
      <c r="AG2548" s="30"/>
    </row>
    <row r="2549" spans="11:33" ht="12.75">
      <c r="K2549" s="42"/>
      <c r="L2549" s="42"/>
      <c r="AC2549" s="30"/>
      <c r="AD2549" s="30"/>
      <c r="AE2549" s="30"/>
      <c r="AF2549" s="30"/>
      <c r="AG2549" s="30"/>
    </row>
    <row r="2550" spans="11:33" ht="12.75">
      <c r="K2550" s="42"/>
      <c r="L2550" s="42"/>
      <c r="AC2550" s="30"/>
      <c r="AD2550" s="30"/>
      <c r="AE2550" s="30"/>
      <c r="AF2550" s="30"/>
      <c r="AG2550" s="30"/>
    </row>
    <row r="2551" spans="11:33" ht="12.75">
      <c r="K2551" s="42"/>
      <c r="L2551" s="42"/>
      <c r="AC2551" s="30"/>
      <c r="AD2551" s="30"/>
      <c r="AE2551" s="30"/>
      <c r="AF2551" s="30"/>
      <c r="AG2551" s="30"/>
    </row>
    <row r="2552" spans="11:33" ht="12.75">
      <c r="K2552" s="42"/>
      <c r="L2552" s="42"/>
      <c r="AC2552" s="30"/>
      <c r="AD2552" s="30"/>
      <c r="AE2552" s="30"/>
      <c r="AF2552" s="30"/>
      <c r="AG2552" s="30"/>
    </row>
    <row r="2553" spans="11:33" ht="12.75">
      <c r="K2553" s="42"/>
      <c r="L2553" s="42"/>
      <c r="AC2553" s="30"/>
      <c r="AD2553" s="30"/>
      <c r="AE2553" s="30"/>
      <c r="AF2553" s="30"/>
      <c r="AG2553" s="30"/>
    </row>
    <row r="2554" spans="11:33" ht="12.75">
      <c r="K2554" s="42"/>
      <c r="L2554" s="42"/>
      <c r="AC2554" s="30"/>
      <c r="AD2554" s="30"/>
      <c r="AE2554" s="30"/>
      <c r="AF2554" s="30"/>
      <c r="AG2554" s="30"/>
    </row>
    <row r="2555" spans="11:33" ht="12.75">
      <c r="K2555" s="42"/>
      <c r="L2555" s="42"/>
      <c r="AC2555" s="30"/>
      <c r="AD2555" s="30"/>
      <c r="AE2555" s="30"/>
      <c r="AF2555" s="30"/>
      <c r="AG2555" s="30"/>
    </row>
    <row r="2556" spans="11:33" ht="12.75">
      <c r="K2556" s="42"/>
      <c r="L2556" s="42"/>
      <c r="AC2556" s="30"/>
      <c r="AD2556" s="30"/>
      <c r="AE2556" s="30"/>
      <c r="AF2556" s="30"/>
      <c r="AG2556" s="30"/>
    </row>
    <row r="2557" spans="11:33" ht="12.75">
      <c r="K2557" s="42"/>
      <c r="L2557" s="42"/>
      <c r="AC2557" s="30"/>
      <c r="AD2557" s="30"/>
      <c r="AE2557" s="30"/>
      <c r="AF2557" s="30"/>
      <c r="AG2557" s="30"/>
    </row>
    <row r="2558" spans="11:33" ht="12.75">
      <c r="K2558" s="42"/>
      <c r="L2558" s="42"/>
      <c r="AC2558" s="30"/>
      <c r="AD2558" s="30"/>
      <c r="AE2558" s="30"/>
      <c r="AF2558" s="30"/>
      <c r="AG2558" s="30"/>
    </row>
    <row r="2559" spans="11:33" ht="12.75">
      <c r="K2559" s="42"/>
      <c r="L2559" s="42"/>
      <c r="AC2559" s="30"/>
      <c r="AD2559" s="30"/>
      <c r="AE2559" s="30"/>
      <c r="AF2559" s="30"/>
      <c r="AG2559" s="30"/>
    </row>
    <row r="2560" spans="11:33" ht="12.75">
      <c r="K2560" s="42"/>
      <c r="L2560" s="42"/>
      <c r="AC2560" s="30"/>
      <c r="AD2560" s="30"/>
      <c r="AE2560" s="30"/>
      <c r="AF2560" s="30"/>
      <c r="AG2560" s="30"/>
    </row>
    <row r="2561" spans="11:33" ht="12.75">
      <c r="K2561" s="42"/>
      <c r="L2561" s="42"/>
      <c r="AC2561" s="30"/>
      <c r="AD2561" s="30"/>
      <c r="AE2561" s="30"/>
      <c r="AF2561" s="30"/>
      <c r="AG2561" s="30"/>
    </row>
    <row r="2562" spans="11:33" ht="12.75">
      <c r="K2562" s="42"/>
      <c r="L2562" s="42"/>
      <c r="AC2562" s="30"/>
      <c r="AD2562" s="30"/>
      <c r="AE2562" s="30"/>
      <c r="AF2562" s="30"/>
      <c r="AG2562" s="30"/>
    </row>
    <row r="2563" spans="11:33" ht="12.75">
      <c r="K2563" s="42"/>
      <c r="L2563" s="42"/>
      <c r="AC2563" s="30"/>
      <c r="AD2563" s="30"/>
      <c r="AE2563" s="30"/>
      <c r="AF2563" s="30"/>
      <c r="AG2563" s="30"/>
    </row>
    <row r="2564" spans="11:33" ht="12.75">
      <c r="K2564" s="42"/>
      <c r="L2564" s="42"/>
      <c r="AC2564" s="30"/>
      <c r="AD2564" s="30"/>
      <c r="AE2564" s="30"/>
      <c r="AF2564" s="30"/>
      <c r="AG2564" s="30"/>
    </row>
    <row r="2565" spans="11:33" ht="12.75">
      <c r="K2565" s="42"/>
      <c r="L2565" s="42"/>
      <c r="AC2565" s="30"/>
      <c r="AD2565" s="30"/>
      <c r="AE2565" s="30"/>
      <c r="AF2565" s="30"/>
      <c r="AG2565" s="30"/>
    </row>
    <row r="2566" spans="11:33" ht="12.75">
      <c r="K2566" s="42"/>
      <c r="L2566" s="42"/>
      <c r="AC2566" s="30"/>
      <c r="AD2566" s="30"/>
      <c r="AE2566" s="30"/>
      <c r="AF2566" s="30"/>
      <c r="AG2566" s="30"/>
    </row>
    <row r="2567" spans="11:33" ht="12.75">
      <c r="K2567" s="42"/>
      <c r="L2567" s="42"/>
      <c r="AC2567" s="30"/>
      <c r="AD2567" s="30"/>
      <c r="AE2567" s="30"/>
      <c r="AF2567" s="30"/>
      <c r="AG2567" s="30"/>
    </row>
    <row r="2568" spans="11:33" ht="12.75">
      <c r="K2568" s="42"/>
      <c r="L2568" s="42"/>
      <c r="AC2568" s="30"/>
      <c r="AD2568" s="30"/>
      <c r="AE2568" s="30"/>
      <c r="AF2568" s="30"/>
      <c r="AG2568" s="30"/>
    </row>
    <row r="2569" spans="11:33" ht="12.75">
      <c r="K2569" s="42"/>
      <c r="L2569" s="42"/>
      <c r="AC2569" s="30"/>
      <c r="AD2569" s="30"/>
      <c r="AE2569" s="30"/>
      <c r="AF2569" s="30"/>
      <c r="AG2569" s="30"/>
    </row>
    <row r="2570" spans="11:33" ht="12.75">
      <c r="K2570" s="42"/>
      <c r="L2570" s="42"/>
      <c r="AC2570" s="30"/>
      <c r="AD2570" s="30"/>
      <c r="AE2570" s="30"/>
      <c r="AF2570" s="30"/>
      <c r="AG2570" s="30"/>
    </row>
    <row r="2571" spans="11:33" ht="12.75">
      <c r="K2571" s="42"/>
      <c r="L2571" s="42"/>
      <c r="AC2571" s="30"/>
      <c r="AD2571" s="30"/>
      <c r="AE2571" s="30"/>
      <c r="AF2571" s="30"/>
      <c r="AG2571" s="30"/>
    </row>
    <row r="2572" spans="11:33" ht="12.75">
      <c r="K2572" s="42"/>
      <c r="L2572" s="42"/>
      <c r="AC2572" s="30"/>
      <c r="AD2572" s="30"/>
      <c r="AE2572" s="30"/>
      <c r="AF2572" s="30"/>
      <c r="AG2572" s="30"/>
    </row>
    <row r="2573" spans="11:33" ht="12.75">
      <c r="K2573" s="42"/>
      <c r="L2573" s="42"/>
      <c r="AC2573" s="30"/>
      <c r="AD2573" s="30"/>
      <c r="AE2573" s="30"/>
      <c r="AF2573" s="30"/>
      <c r="AG2573" s="30"/>
    </row>
    <row r="2574" spans="11:33" ht="12.75">
      <c r="K2574" s="42"/>
      <c r="L2574" s="42"/>
      <c r="AC2574" s="30"/>
      <c r="AD2574" s="30"/>
      <c r="AE2574" s="30"/>
      <c r="AF2574" s="30"/>
      <c r="AG2574" s="30"/>
    </row>
    <row r="2575" spans="11:33" ht="12.75">
      <c r="K2575" s="42"/>
      <c r="L2575" s="42"/>
      <c r="AC2575" s="30"/>
      <c r="AD2575" s="30"/>
      <c r="AE2575" s="30"/>
      <c r="AF2575" s="30"/>
      <c r="AG2575" s="30"/>
    </row>
    <row r="2576" spans="11:33" ht="12.75">
      <c r="K2576" s="42"/>
      <c r="L2576" s="42"/>
      <c r="AC2576" s="30"/>
      <c r="AD2576" s="30"/>
      <c r="AE2576" s="30"/>
      <c r="AF2576" s="30"/>
      <c r="AG2576" s="30"/>
    </row>
    <row r="2577" spans="11:33" ht="12.75">
      <c r="K2577" s="42"/>
      <c r="L2577" s="42"/>
      <c r="AC2577" s="30"/>
      <c r="AD2577" s="30"/>
      <c r="AE2577" s="30"/>
      <c r="AF2577" s="30"/>
      <c r="AG2577" s="30"/>
    </row>
    <row r="2578" spans="11:33" ht="12.75">
      <c r="K2578" s="42"/>
      <c r="L2578" s="42"/>
      <c r="AC2578" s="30"/>
      <c r="AD2578" s="30"/>
      <c r="AE2578" s="30"/>
      <c r="AF2578" s="30"/>
      <c r="AG2578" s="30"/>
    </row>
    <row r="2579" spans="11:33" ht="12.75">
      <c r="K2579" s="42"/>
      <c r="L2579" s="42"/>
      <c r="AC2579" s="30"/>
      <c r="AD2579" s="30"/>
      <c r="AE2579" s="30"/>
      <c r="AF2579" s="30"/>
      <c r="AG2579" s="30"/>
    </row>
    <row r="2580" spans="11:33" ht="12.75">
      <c r="K2580" s="42"/>
      <c r="L2580" s="42"/>
      <c r="AC2580" s="30"/>
      <c r="AD2580" s="30"/>
      <c r="AE2580" s="30"/>
      <c r="AF2580" s="30"/>
      <c r="AG2580" s="30"/>
    </row>
    <row r="2581" spans="11:33" ht="12.75">
      <c r="K2581" s="42"/>
      <c r="L2581" s="42"/>
      <c r="AC2581" s="30"/>
      <c r="AD2581" s="30"/>
      <c r="AE2581" s="30"/>
      <c r="AF2581" s="30"/>
      <c r="AG2581" s="30"/>
    </row>
    <row r="2582" spans="11:33" ht="12.75">
      <c r="K2582" s="42"/>
      <c r="L2582" s="42"/>
      <c r="AC2582" s="30"/>
      <c r="AD2582" s="30"/>
      <c r="AE2582" s="30"/>
      <c r="AF2582" s="30"/>
      <c r="AG2582" s="30"/>
    </row>
    <row r="2583" spans="11:33" ht="12.75">
      <c r="K2583" s="42"/>
      <c r="L2583" s="42"/>
      <c r="AC2583" s="30"/>
      <c r="AD2583" s="30"/>
      <c r="AE2583" s="30"/>
      <c r="AF2583" s="30"/>
      <c r="AG2583" s="30"/>
    </row>
    <row r="2584" spans="11:33" ht="12.75">
      <c r="K2584" s="42"/>
      <c r="L2584" s="42"/>
      <c r="AC2584" s="30"/>
      <c r="AD2584" s="30"/>
      <c r="AE2584" s="30"/>
      <c r="AF2584" s="30"/>
      <c r="AG2584" s="30"/>
    </row>
    <row r="2585" spans="11:33" ht="12.75">
      <c r="K2585" s="42"/>
      <c r="L2585" s="42"/>
      <c r="AC2585" s="30"/>
      <c r="AD2585" s="30"/>
      <c r="AE2585" s="30"/>
      <c r="AF2585" s="30"/>
      <c r="AG2585" s="30"/>
    </row>
    <row r="2586" spans="11:33" ht="12.75">
      <c r="K2586" s="42"/>
      <c r="L2586" s="42"/>
      <c r="AC2586" s="30"/>
      <c r="AD2586" s="30"/>
      <c r="AE2586" s="30"/>
      <c r="AF2586" s="30"/>
      <c r="AG2586" s="30"/>
    </row>
    <row r="2587" spans="11:33" ht="12.75">
      <c r="K2587" s="42"/>
      <c r="L2587" s="42"/>
      <c r="AC2587" s="30"/>
      <c r="AD2587" s="30"/>
      <c r="AE2587" s="30"/>
      <c r="AF2587" s="30"/>
      <c r="AG2587" s="30"/>
    </row>
    <row r="2588" spans="11:33" ht="12.75">
      <c r="K2588" s="42"/>
      <c r="L2588" s="42"/>
      <c r="AC2588" s="30"/>
      <c r="AD2588" s="30"/>
      <c r="AE2588" s="30"/>
      <c r="AF2588" s="30"/>
      <c r="AG2588" s="30"/>
    </row>
    <row r="2589" spans="11:33" ht="12.75">
      <c r="K2589" s="42"/>
      <c r="L2589" s="42"/>
      <c r="AC2589" s="30"/>
      <c r="AD2589" s="30"/>
      <c r="AE2589" s="30"/>
      <c r="AF2589" s="30"/>
      <c r="AG2589" s="30"/>
    </row>
    <row r="2590" spans="11:33" ht="12.75">
      <c r="K2590" s="42"/>
      <c r="L2590" s="42"/>
      <c r="AC2590" s="30"/>
      <c r="AD2590" s="30"/>
      <c r="AE2590" s="30"/>
      <c r="AF2590" s="30"/>
      <c r="AG2590" s="30"/>
    </row>
    <row r="2591" spans="11:33" ht="12.75">
      <c r="K2591" s="42"/>
      <c r="L2591" s="42"/>
      <c r="AC2591" s="30"/>
      <c r="AD2591" s="30"/>
      <c r="AE2591" s="30"/>
      <c r="AF2591" s="30"/>
      <c r="AG2591" s="30"/>
    </row>
    <row r="2592" spans="11:33" ht="12.75">
      <c r="K2592" s="42"/>
      <c r="L2592" s="42"/>
      <c r="AC2592" s="30"/>
      <c r="AD2592" s="30"/>
      <c r="AE2592" s="30"/>
      <c r="AF2592" s="30"/>
      <c r="AG2592" s="30"/>
    </row>
    <row r="2593" spans="11:33" ht="12.75">
      <c r="K2593" s="42"/>
      <c r="L2593" s="42"/>
      <c r="AC2593" s="30"/>
      <c r="AD2593" s="30"/>
      <c r="AE2593" s="30"/>
      <c r="AF2593" s="30"/>
      <c r="AG2593" s="30"/>
    </row>
    <row r="2594" spans="11:33" ht="12.75">
      <c r="K2594" s="42"/>
      <c r="L2594" s="42"/>
      <c r="AC2594" s="30"/>
      <c r="AD2594" s="30"/>
      <c r="AE2594" s="30"/>
      <c r="AF2594" s="30"/>
      <c r="AG2594" s="30"/>
    </row>
    <row r="2595" spans="11:33" ht="12.75">
      <c r="K2595" s="42"/>
      <c r="L2595" s="42"/>
      <c r="AC2595" s="30"/>
      <c r="AD2595" s="30"/>
      <c r="AE2595" s="30"/>
      <c r="AF2595" s="30"/>
      <c r="AG2595" s="30"/>
    </row>
    <row r="2596" spans="11:33" ht="12.75">
      <c r="K2596" s="42"/>
      <c r="L2596" s="42"/>
      <c r="AC2596" s="30"/>
      <c r="AD2596" s="30"/>
      <c r="AE2596" s="30"/>
      <c r="AF2596" s="30"/>
      <c r="AG2596" s="30"/>
    </row>
    <row r="2597" spans="11:33" ht="12.75">
      <c r="K2597" s="42"/>
      <c r="L2597" s="42"/>
      <c r="AC2597" s="30"/>
      <c r="AD2597" s="30"/>
      <c r="AE2597" s="30"/>
      <c r="AF2597" s="30"/>
      <c r="AG2597" s="30"/>
    </row>
    <row r="2598" spans="11:33" ht="12.75">
      <c r="K2598" s="42"/>
      <c r="L2598" s="42"/>
      <c r="AC2598" s="30"/>
      <c r="AD2598" s="30"/>
      <c r="AE2598" s="30"/>
      <c r="AF2598" s="30"/>
      <c r="AG2598" s="30"/>
    </row>
    <row r="2599" spans="11:33" ht="12.75">
      <c r="K2599" s="42"/>
      <c r="L2599" s="42"/>
      <c r="AC2599" s="30"/>
      <c r="AD2599" s="30"/>
      <c r="AE2599" s="30"/>
      <c r="AF2599" s="30"/>
      <c r="AG2599" s="30"/>
    </row>
    <row r="2600" spans="11:33" ht="12.75">
      <c r="K2600" s="42"/>
      <c r="L2600" s="42"/>
      <c r="AC2600" s="30"/>
      <c r="AD2600" s="30"/>
      <c r="AE2600" s="30"/>
      <c r="AF2600" s="30"/>
      <c r="AG2600" s="30"/>
    </row>
    <row r="2601" spans="11:33" ht="12.75">
      <c r="K2601" s="42"/>
      <c r="L2601" s="42"/>
      <c r="AC2601" s="30"/>
      <c r="AD2601" s="30"/>
      <c r="AE2601" s="30"/>
      <c r="AF2601" s="30"/>
      <c r="AG2601" s="30"/>
    </row>
    <row r="2602" spans="11:33" ht="12.75">
      <c r="K2602" s="42"/>
      <c r="L2602" s="42"/>
      <c r="AC2602" s="30"/>
      <c r="AD2602" s="30"/>
      <c r="AE2602" s="30"/>
      <c r="AF2602" s="30"/>
      <c r="AG2602" s="30"/>
    </row>
    <row r="2603" spans="11:33" ht="12.75">
      <c r="K2603" s="42"/>
      <c r="L2603" s="42"/>
      <c r="AC2603" s="30"/>
      <c r="AD2603" s="30"/>
      <c r="AE2603" s="30"/>
      <c r="AF2603" s="30"/>
      <c r="AG2603" s="30"/>
    </row>
    <row r="2604" spans="11:33" ht="12.75">
      <c r="K2604" s="42"/>
      <c r="L2604" s="42"/>
      <c r="AC2604" s="30"/>
      <c r="AD2604" s="30"/>
      <c r="AE2604" s="30"/>
      <c r="AF2604" s="30"/>
      <c r="AG2604" s="30"/>
    </row>
    <row r="2605" spans="11:33" ht="12.75">
      <c r="K2605" s="42"/>
      <c r="L2605" s="42"/>
      <c r="AC2605" s="30"/>
      <c r="AD2605" s="30"/>
      <c r="AE2605" s="30"/>
      <c r="AF2605" s="30"/>
      <c r="AG2605" s="30"/>
    </row>
    <row r="2606" spans="11:33" ht="12.75">
      <c r="K2606" s="42"/>
      <c r="L2606" s="42"/>
      <c r="AC2606" s="30"/>
      <c r="AD2606" s="30"/>
      <c r="AE2606" s="30"/>
      <c r="AF2606" s="30"/>
      <c r="AG2606" s="30"/>
    </row>
    <row r="2607" spans="11:33" ht="12.75">
      <c r="K2607" s="42"/>
      <c r="L2607" s="42"/>
      <c r="AC2607" s="30"/>
      <c r="AD2607" s="30"/>
      <c r="AE2607" s="30"/>
      <c r="AF2607" s="30"/>
      <c r="AG2607" s="30"/>
    </row>
    <row r="2608" spans="11:33" ht="12.75">
      <c r="K2608" s="42"/>
      <c r="L2608" s="42"/>
      <c r="AC2608" s="30"/>
      <c r="AD2608" s="30"/>
      <c r="AE2608" s="30"/>
      <c r="AF2608" s="30"/>
      <c r="AG2608" s="30"/>
    </row>
    <row r="2609" spans="11:33" ht="12.75">
      <c r="K2609" s="42"/>
      <c r="L2609" s="42"/>
      <c r="AC2609" s="30"/>
      <c r="AD2609" s="30"/>
      <c r="AE2609" s="30"/>
      <c r="AF2609" s="30"/>
      <c r="AG2609" s="30"/>
    </row>
    <row r="2610" spans="11:33" ht="12.75">
      <c r="K2610" s="42"/>
      <c r="L2610" s="42"/>
      <c r="AC2610" s="30"/>
      <c r="AD2610" s="30"/>
      <c r="AE2610" s="30"/>
      <c r="AF2610" s="30"/>
      <c r="AG2610" s="30"/>
    </row>
    <row r="2611" spans="11:33" ht="12.75">
      <c r="K2611" s="42"/>
      <c r="L2611" s="42"/>
      <c r="AC2611" s="30"/>
      <c r="AD2611" s="30"/>
      <c r="AE2611" s="30"/>
      <c r="AF2611" s="30"/>
      <c r="AG2611" s="30"/>
    </row>
    <row r="2612" spans="11:33" ht="12.75">
      <c r="K2612" s="42"/>
      <c r="L2612" s="42"/>
      <c r="AC2612" s="30"/>
      <c r="AD2612" s="30"/>
      <c r="AE2612" s="30"/>
      <c r="AF2612" s="30"/>
      <c r="AG2612" s="30"/>
    </row>
    <row r="2613" spans="11:33" ht="12.75">
      <c r="K2613" s="42"/>
      <c r="L2613" s="42"/>
      <c r="AC2613" s="30"/>
      <c r="AD2613" s="30"/>
      <c r="AE2613" s="30"/>
      <c r="AF2613" s="30"/>
      <c r="AG2613" s="30"/>
    </row>
    <row r="2614" spans="11:33" ht="12.75">
      <c r="K2614" s="42"/>
      <c r="L2614" s="42"/>
      <c r="AC2614" s="30"/>
      <c r="AD2614" s="30"/>
      <c r="AE2614" s="30"/>
      <c r="AF2614" s="30"/>
      <c r="AG2614" s="30"/>
    </row>
    <row r="2615" spans="11:33" ht="12.75">
      <c r="K2615" s="42"/>
      <c r="L2615" s="42"/>
      <c r="AC2615" s="30"/>
      <c r="AD2615" s="30"/>
      <c r="AE2615" s="30"/>
      <c r="AF2615" s="30"/>
      <c r="AG2615" s="30"/>
    </row>
    <row r="2616" spans="11:33" ht="12.75">
      <c r="K2616" s="42"/>
      <c r="L2616" s="42"/>
      <c r="AC2616" s="30"/>
      <c r="AD2616" s="30"/>
      <c r="AE2616" s="30"/>
      <c r="AF2616" s="30"/>
      <c r="AG2616" s="30"/>
    </row>
    <row r="2617" spans="11:33" ht="12.75">
      <c r="K2617" s="42"/>
      <c r="L2617" s="42"/>
      <c r="AC2617" s="30"/>
      <c r="AD2617" s="30"/>
      <c r="AE2617" s="30"/>
      <c r="AF2617" s="30"/>
      <c r="AG2617" s="30"/>
    </row>
    <row r="2618" spans="11:33" ht="12.75">
      <c r="K2618" s="42"/>
      <c r="L2618" s="42"/>
      <c r="AC2618" s="30"/>
      <c r="AD2618" s="30"/>
      <c r="AE2618" s="30"/>
      <c r="AF2618" s="30"/>
      <c r="AG2618" s="30"/>
    </row>
    <row r="2619" spans="11:33" ht="12.75">
      <c r="K2619" s="42"/>
      <c r="L2619" s="42"/>
      <c r="AC2619" s="30"/>
      <c r="AD2619" s="30"/>
      <c r="AE2619" s="30"/>
      <c r="AF2619" s="30"/>
      <c r="AG2619" s="30"/>
    </row>
    <row r="2620" spans="11:33" ht="12.75">
      <c r="K2620" s="42"/>
      <c r="L2620" s="42"/>
      <c r="AC2620" s="30"/>
      <c r="AD2620" s="30"/>
      <c r="AE2620" s="30"/>
      <c r="AF2620" s="30"/>
      <c r="AG2620" s="30"/>
    </row>
    <row r="2621" spans="11:33" ht="12.75">
      <c r="K2621" s="42"/>
      <c r="L2621" s="42"/>
      <c r="AC2621" s="30"/>
      <c r="AD2621" s="30"/>
      <c r="AE2621" s="30"/>
      <c r="AF2621" s="30"/>
      <c r="AG2621" s="30"/>
    </row>
    <row r="2622" spans="11:33" ht="12.75">
      <c r="K2622" s="42"/>
      <c r="L2622" s="42"/>
      <c r="AC2622" s="30"/>
      <c r="AD2622" s="30"/>
      <c r="AE2622" s="30"/>
      <c r="AF2622" s="30"/>
      <c r="AG2622" s="30"/>
    </row>
    <row r="2623" spans="11:33" ht="12.75">
      <c r="K2623" s="42"/>
      <c r="L2623" s="42"/>
      <c r="AC2623" s="30"/>
      <c r="AD2623" s="30"/>
      <c r="AE2623" s="30"/>
      <c r="AF2623" s="30"/>
      <c r="AG2623" s="30"/>
    </row>
    <row r="2624" spans="11:33" ht="12.75">
      <c r="K2624" s="42"/>
      <c r="L2624" s="42"/>
      <c r="AC2624" s="30"/>
      <c r="AD2624" s="30"/>
      <c r="AE2624" s="30"/>
      <c r="AF2624" s="30"/>
      <c r="AG2624" s="30"/>
    </row>
    <row r="2625" spans="11:33" ht="12.75">
      <c r="K2625" s="42"/>
      <c r="L2625" s="42"/>
      <c r="AC2625" s="30"/>
      <c r="AD2625" s="30"/>
      <c r="AE2625" s="30"/>
      <c r="AF2625" s="30"/>
      <c r="AG2625" s="30"/>
    </row>
    <row r="2626" spans="11:33" ht="12.75">
      <c r="K2626" s="42"/>
      <c r="L2626" s="42"/>
      <c r="AC2626" s="30"/>
      <c r="AD2626" s="30"/>
      <c r="AE2626" s="30"/>
      <c r="AF2626" s="30"/>
      <c r="AG2626" s="30"/>
    </row>
    <row r="2627" spans="11:33" ht="12.75">
      <c r="K2627" s="42"/>
      <c r="L2627" s="42"/>
      <c r="AC2627" s="30"/>
      <c r="AD2627" s="30"/>
      <c r="AE2627" s="30"/>
      <c r="AF2627" s="30"/>
      <c r="AG2627" s="30"/>
    </row>
    <row r="2628" spans="11:33" ht="12.75">
      <c r="K2628" s="42"/>
      <c r="L2628" s="42"/>
      <c r="AC2628" s="30"/>
      <c r="AD2628" s="30"/>
      <c r="AE2628" s="30"/>
      <c r="AF2628" s="30"/>
      <c r="AG2628" s="30"/>
    </row>
    <row r="2629" spans="11:33" ht="12.75">
      <c r="K2629" s="42"/>
      <c r="L2629" s="42"/>
      <c r="AC2629" s="30"/>
      <c r="AD2629" s="30"/>
      <c r="AE2629" s="30"/>
      <c r="AF2629" s="30"/>
      <c r="AG2629" s="30"/>
    </row>
    <row r="2630" spans="11:33" ht="12.75">
      <c r="K2630" s="42"/>
      <c r="L2630" s="42"/>
      <c r="AC2630" s="30"/>
      <c r="AD2630" s="30"/>
      <c r="AE2630" s="30"/>
      <c r="AF2630" s="30"/>
      <c r="AG2630" s="30"/>
    </row>
    <row r="2631" spans="11:33" ht="12.75">
      <c r="K2631" s="42"/>
      <c r="L2631" s="42"/>
      <c r="AC2631" s="30"/>
      <c r="AD2631" s="30"/>
      <c r="AE2631" s="30"/>
      <c r="AF2631" s="30"/>
      <c r="AG2631" s="30"/>
    </row>
    <row r="2632" spans="11:33" ht="12.75">
      <c r="K2632" s="42"/>
      <c r="L2632" s="42"/>
      <c r="AC2632" s="30"/>
      <c r="AD2632" s="30"/>
      <c r="AE2632" s="30"/>
      <c r="AF2632" s="30"/>
      <c r="AG2632" s="30"/>
    </row>
    <row r="2633" spans="11:33" ht="12.75">
      <c r="K2633" s="42"/>
      <c r="L2633" s="42"/>
      <c r="AC2633" s="30"/>
      <c r="AD2633" s="30"/>
      <c r="AE2633" s="30"/>
      <c r="AF2633" s="30"/>
      <c r="AG2633" s="30"/>
    </row>
    <row r="2634" spans="11:33" ht="12.75">
      <c r="K2634" s="42"/>
      <c r="L2634" s="42"/>
      <c r="AC2634" s="30"/>
      <c r="AD2634" s="30"/>
      <c r="AE2634" s="30"/>
      <c r="AF2634" s="30"/>
      <c r="AG2634" s="30"/>
    </row>
    <row r="2635" spans="11:33" ht="12.75">
      <c r="K2635" s="42"/>
      <c r="L2635" s="42"/>
      <c r="AC2635" s="30"/>
      <c r="AD2635" s="30"/>
      <c r="AE2635" s="30"/>
      <c r="AF2635" s="30"/>
      <c r="AG2635" s="30"/>
    </row>
    <row r="2636" spans="11:33" ht="12.75">
      <c r="K2636" s="42"/>
      <c r="L2636" s="42"/>
      <c r="AC2636" s="30"/>
      <c r="AD2636" s="30"/>
      <c r="AE2636" s="30"/>
      <c r="AF2636" s="30"/>
      <c r="AG2636" s="30"/>
    </row>
    <row r="2637" spans="11:33" ht="12.75">
      <c r="K2637" s="42"/>
      <c r="L2637" s="42"/>
      <c r="AC2637" s="30"/>
      <c r="AD2637" s="30"/>
      <c r="AE2637" s="30"/>
      <c r="AF2637" s="30"/>
      <c r="AG2637" s="30"/>
    </row>
    <row r="2638" spans="11:33" ht="12.75">
      <c r="K2638" s="42"/>
      <c r="L2638" s="42"/>
      <c r="AC2638" s="30"/>
      <c r="AD2638" s="30"/>
      <c r="AE2638" s="30"/>
      <c r="AF2638" s="30"/>
      <c r="AG2638" s="30"/>
    </row>
    <row r="2639" spans="11:33" ht="12.75">
      <c r="K2639" s="42"/>
      <c r="L2639" s="42"/>
      <c r="AC2639" s="30"/>
      <c r="AD2639" s="30"/>
      <c r="AE2639" s="30"/>
      <c r="AF2639" s="30"/>
      <c r="AG2639" s="30"/>
    </row>
    <row r="2640" spans="11:33" ht="12.75">
      <c r="K2640" s="42"/>
      <c r="L2640" s="42"/>
      <c r="AC2640" s="30"/>
      <c r="AD2640" s="30"/>
      <c r="AE2640" s="30"/>
      <c r="AF2640" s="30"/>
      <c r="AG2640" s="30"/>
    </row>
    <row r="2641" spans="11:33" ht="12.75">
      <c r="K2641" s="42"/>
      <c r="L2641" s="42"/>
      <c r="AC2641" s="30"/>
      <c r="AD2641" s="30"/>
      <c r="AE2641" s="30"/>
      <c r="AF2641" s="30"/>
      <c r="AG2641" s="30"/>
    </row>
    <row r="2642" spans="11:33" ht="12.75">
      <c r="K2642" s="42"/>
      <c r="L2642" s="42"/>
      <c r="AC2642" s="30"/>
      <c r="AD2642" s="30"/>
      <c r="AE2642" s="30"/>
      <c r="AF2642" s="30"/>
      <c r="AG2642" s="30"/>
    </row>
    <row r="2643" spans="11:33" ht="12.75">
      <c r="K2643" s="42"/>
      <c r="L2643" s="42"/>
      <c r="AC2643" s="30"/>
      <c r="AD2643" s="30"/>
      <c r="AE2643" s="30"/>
      <c r="AF2643" s="30"/>
      <c r="AG2643" s="30"/>
    </row>
    <row r="2644" spans="11:33" ht="12.75">
      <c r="K2644" s="42"/>
      <c r="L2644" s="42"/>
      <c r="AC2644" s="30"/>
      <c r="AD2644" s="30"/>
      <c r="AE2644" s="30"/>
      <c r="AF2644" s="30"/>
      <c r="AG2644" s="30"/>
    </row>
    <row r="2645" spans="11:33" ht="12.75">
      <c r="K2645" s="42"/>
      <c r="L2645" s="42"/>
      <c r="AC2645" s="30"/>
      <c r="AD2645" s="30"/>
      <c r="AE2645" s="30"/>
      <c r="AF2645" s="30"/>
      <c r="AG2645" s="30"/>
    </row>
    <row r="2646" spans="11:33" ht="12.75">
      <c r="K2646" s="42"/>
      <c r="L2646" s="42"/>
      <c r="AC2646" s="30"/>
      <c r="AD2646" s="30"/>
      <c r="AE2646" s="30"/>
      <c r="AF2646" s="30"/>
      <c r="AG2646" s="30"/>
    </row>
    <row r="2647" spans="11:33" ht="12.75">
      <c r="K2647" s="42"/>
      <c r="L2647" s="42"/>
      <c r="AC2647" s="30"/>
      <c r="AD2647" s="30"/>
      <c r="AE2647" s="30"/>
      <c r="AF2647" s="30"/>
      <c r="AG2647" s="30"/>
    </row>
    <row r="2648" spans="11:33" ht="12.75">
      <c r="K2648" s="42"/>
      <c r="L2648" s="42"/>
      <c r="AC2648" s="30"/>
      <c r="AD2648" s="30"/>
      <c r="AE2648" s="30"/>
      <c r="AF2648" s="30"/>
      <c r="AG2648" s="30"/>
    </row>
    <row r="2649" spans="11:33" ht="12.75">
      <c r="K2649" s="42"/>
      <c r="L2649" s="42"/>
      <c r="AC2649" s="30"/>
      <c r="AD2649" s="30"/>
      <c r="AE2649" s="30"/>
      <c r="AF2649" s="30"/>
      <c r="AG2649" s="30"/>
    </row>
    <row r="2650" spans="11:33" ht="12.75">
      <c r="K2650" s="42"/>
      <c r="L2650" s="42"/>
      <c r="AC2650" s="30"/>
      <c r="AD2650" s="30"/>
      <c r="AE2650" s="30"/>
      <c r="AF2650" s="30"/>
      <c r="AG2650" s="30"/>
    </row>
    <row r="2651" spans="11:33" ht="12.75">
      <c r="K2651" s="42"/>
      <c r="L2651" s="42"/>
      <c r="AC2651" s="30"/>
      <c r="AD2651" s="30"/>
      <c r="AE2651" s="30"/>
      <c r="AF2651" s="30"/>
      <c r="AG2651" s="30"/>
    </row>
    <row r="2652" spans="11:33" ht="12.75">
      <c r="K2652" s="42"/>
      <c r="L2652" s="42"/>
      <c r="AC2652" s="30"/>
      <c r="AD2652" s="30"/>
      <c r="AE2652" s="30"/>
      <c r="AF2652" s="30"/>
      <c r="AG2652" s="30"/>
    </row>
    <row r="2653" spans="11:33" ht="12.75">
      <c r="K2653" s="42"/>
      <c r="L2653" s="42"/>
      <c r="AC2653" s="30"/>
      <c r="AD2653" s="30"/>
      <c r="AE2653" s="30"/>
      <c r="AF2653" s="30"/>
      <c r="AG2653" s="30"/>
    </row>
    <row r="2654" spans="11:33" ht="12.75">
      <c r="K2654" s="42"/>
      <c r="L2654" s="42"/>
      <c r="AC2654" s="30"/>
      <c r="AD2654" s="30"/>
      <c r="AE2654" s="30"/>
      <c r="AF2654" s="30"/>
      <c r="AG2654" s="30"/>
    </row>
    <row r="2655" spans="11:33" ht="12.75">
      <c r="K2655" s="42"/>
      <c r="L2655" s="42"/>
      <c r="AC2655" s="30"/>
      <c r="AD2655" s="30"/>
      <c r="AE2655" s="30"/>
      <c r="AF2655" s="30"/>
      <c r="AG2655" s="30"/>
    </row>
    <row r="2656" spans="11:33" ht="12.75">
      <c r="K2656" s="42"/>
      <c r="L2656" s="42"/>
      <c r="AC2656" s="30"/>
      <c r="AD2656" s="30"/>
      <c r="AE2656" s="30"/>
      <c r="AF2656" s="30"/>
      <c r="AG2656" s="30"/>
    </row>
    <row r="2657" spans="11:33" ht="12.75">
      <c r="K2657" s="42"/>
      <c r="L2657" s="42"/>
      <c r="AC2657" s="30"/>
      <c r="AD2657" s="30"/>
      <c r="AE2657" s="30"/>
      <c r="AF2657" s="30"/>
      <c r="AG2657" s="30"/>
    </row>
    <row r="2658" spans="11:33" ht="12.75">
      <c r="K2658" s="42"/>
      <c r="L2658" s="42"/>
      <c r="AC2658" s="30"/>
      <c r="AD2658" s="30"/>
      <c r="AE2658" s="30"/>
      <c r="AF2658" s="30"/>
      <c r="AG2658" s="30"/>
    </row>
    <row r="2659" spans="11:33" ht="12.75">
      <c r="K2659" s="42"/>
      <c r="L2659" s="42"/>
      <c r="AC2659" s="30"/>
      <c r="AD2659" s="30"/>
      <c r="AE2659" s="30"/>
      <c r="AF2659" s="30"/>
      <c r="AG2659" s="30"/>
    </row>
    <row r="2660" spans="11:33" ht="12.75">
      <c r="K2660" s="42"/>
      <c r="L2660" s="42"/>
      <c r="AC2660" s="30"/>
      <c r="AD2660" s="30"/>
      <c r="AE2660" s="30"/>
      <c r="AF2660" s="30"/>
      <c r="AG2660" s="30"/>
    </row>
    <row r="2661" spans="11:33" ht="12.75">
      <c r="K2661" s="42"/>
      <c r="L2661" s="42"/>
      <c r="AC2661" s="30"/>
      <c r="AD2661" s="30"/>
      <c r="AE2661" s="30"/>
      <c r="AF2661" s="30"/>
      <c r="AG2661" s="30"/>
    </row>
    <row r="2662" spans="11:33" ht="12.75">
      <c r="K2662" s="42"/>
      <c r="L2662" s="42"/>
      <c r="AC2662" s="30"/>
      <c r="AD2662" s="30"/>
      <c r="AE2662" s="30"/>
      <c r="AF2662" s="30"/>
      <c r="AG2662" s="30"/>
    </row>
    <row r="2663" spans="11:33" ht="12.75">
      <c r="K2663" s="42"/>
      <c r="L2663" s="42"/>
      <c r="AC2663" s="30"/>
      <c r="AD2663" s="30"/>
      <c r="AE2663" s="30"/>
      <c r="AF2663" s="30"/>
      <c r="AG2663" s="30"/>
    </row>
    <row r="2664" spans="11:33" ht="12.75">
      <c r="K2664" s="42"/>
      <c r="L2664" s="42"/>
      <c r="AC2664" s="30"/>
      <c r="AD2664" s="30"/>
      <c r="AE2664" s="30"/>
      <c r="AF2664" s="30"/>
      <c r="AG2664" s="30"/>
    </row>
    <row r="2665" spans="11:33" ht="12.75">
      <c r="K2665" s="42"/>
      <c r="L2665" s="42"/>
      <c r="AC2665" s="30"/>
      <c r="AD2665" s="30"/>
      <c r="AE2665" s="30"/>
      <c r="AF2665" s="30"/>
      <c r="AG2665" s="30"/>
    </row>
    <row r="2666" spans="11:33" ht="12.75">
      <c r="K2666" s="42"/>
      <c r="L2666" s="42"/>
      <c r="AC2666" s="30"/>
      <c r="AD2666" s="30"/>
      <c r="AE2666" s="30"/>
      <c r="AF2666" s="30"/>
      <c r="AG2666" s="30"/>
    </row>
    <row r="2667" spans="11:33" ht="12.75">
      <c r="K2667" s="42"/>
      <c r="L2667" s="42"/>
      <c r="AC2667" s="30"/>
      <c r="AD2667" s="30"/>
      <c r="AE2667" s="30"/>
      <c r="AF2667" s="30"/>
      <c r="AG2667" s="30"/>
    </row>
    <row r="2668" spans="11:33" ht="12.75">
      <c r="K2668" s="42"/>
      <c r="L2668" s="42"/>
      <c r="AC2668" s="30"/>
      <c r="AD2668" s="30"/>
      <c r="AE2668" s="30"/>
      <c r="AF2668" s="30"/>
      <c r="AG2668" s="30"/>
    </row>
    <row r="2669" spans="11:33" ht="12.75">
      <c r="K2669" s="42"/>
      <c r="L2669" s="42"/>
      <c r="AC2669" s="30"/>
      <c r="AD2669" s="30"/>
      <c r="AE2669" s="30"/>
      <c r="AF2669" s="30"/>
      <c r="AG2669" s="30"/>
    </row>
    <row r="2670" spans="11:33" ht="12.75">
      <c r="K2670" s="42"/>
      <c r="L2670" s="42"/>
      <c r="AC2670" s="30"/>
      <c r="AD2670" s="30"/>
      <c r="AE2670" s="30"/>
      <c r="AF2670" s="30"/>
      <c r="AG2670" s="30"/>
    </row>
    <row r="2671" spans="11:33" ht="12.75">
      <c r="K2671" s="42"/>
      <c r="L2671" s="42"/>
      <c r="AC2671" s="30"/>
      <c r="AD2671" s="30"/>
      <c r="AE2671" s="30"/>
      <c r="AF2671" s="30"/>
      <c r="AG2671" s="30"/>
    </row>
    <row r="2672" spans="11:33" ht="12.75">
      <c r="K2672" s="42"/>
      <c r="L2672" s="42"/>
      <c r="AC2672" s="30"/>
      <c r="AD2672" s="30"/>
      <c r="AE2672" s="30"/>
      <c r="AF2672" s="30"/>
      <c r="AG2672" s="30"/>
    </row>
    <row r="2673" spans="11:33" ht="12.75">
      <c r="K2673" s="42"/>
      <c r="L2673" s="42"/>
      <c r="AC2673" s="30"/>
      <c r="AD2673" s="30"/>
      <c r="AE2673" s="30"/>
      <c r="AF2673" s="30"/>
      <c r="AG2673" s="30"/>
    </row>
    <row r="2674" spans="11:33" ht="12.75">
      <c r="K2674" s="42"/>
      <c r="L2674" s="42"/>
      <c r="AC2674" s="30"/>
      <c r="AD2674" s="30"/>
      <c r="AE2674" s="30"/>
      <c r="AF2674" s="30"/>
      <c r="AG2674" s="30"/>
    </row>
    <row r="2675" spans="11:33" ht="12.75">
      <c r="K2675" s="42"/>
      <c r="L2675" s="42"/>
      <c r="AC2675" s="30"/>
      <c r="AD2675" s="30"/>
      <c r="AE2675" s="30"/>
      <c r="AF2675" s="30"/>
      <c r="AG2675" s="30"/>
    </row>
    <row r="2676" spans="11:33" ht="12.75">
      <c r="K2676" s="42"/>
      <c r="L2676" s="42"/>
      <c r="AC2676" s="30"/>
      <c r="AD2676" s="30"/>
      <c r="AE2676" s="30"/>
      <c r="AF2676" s="30"/>
      <c r="AG2676" s="30"/>
    </row>
    <row r="2677" spans="11:33" ht="12.75">
      <c r="K2677" s="42"/>
      <c r="L2677" s="42"/>
      <c r="AC2677" s="30"/>
      <c r="AD2677" s="30"/>
      <c r="AE2677" s="30"/>
      <c r="AF2677" s="30"/>
      <c r="AG2677" s="30"/>
    </row>
    <row r="2678" spans="11:33" ht="12.75">
      <c r="K2678" s="42"/>
      <c r="L2678" s="42"/>
      <c r="AC2678" s="30"/>
      <c r="AD2678" s="30"/>
      <c r="AE2678" s="30"/>
      <c r="AF2678" s="30"/>
      <c r="AG2678" s="30"/>
    </row>
    <row r="2679" spans="11:33" ht="12.75">
      <c r="K2679" s="42"/>
      <c r="L2679" s="42"/>
      <c r="AC2679" s="30"/>
      <c r="AD2679" s="30"/>
      <c r="AE2679" s="30"/>
      <c r="AF2679" s="30"/>
      <c r="AG2679" s="30"/>
    </row>
    <row r="2680" spans="11:33" ht="12.75">
      <c r="K2680" s="42"/>
      <c r="L2680" s="42"/>
      <c r="AC2680" s="30"/>
      <c r="AD2680" s="30"/>
      <c r="AE2680" s="30"/>
      <c r="AF2680" s="30"/>
      <c r="AG2680" s="30"/>
    </row>
    <row r="2681" spans="11:33" ht="12.75">
      <c r="K2681" s="42"/>
      <c r="L2681" s="42"/>
      <c r="AC2681" s="30"/>
      <c r="AD2681" s="30"/>
      <c r="AE2681" s="30"/>
      <c r="AF2681" s="30"/>
      <c r="AG2681" s="30"/>
    </row>
    <row r="2682" spans="11:33" ht="12.75">
      <c r="K2682" s="42"/>
      <c r="L2682" s="42"/>
      <c r="AC2682" s="30"/>
      <c r="AD2682" s="30"/>
      <c r="AE2682" s="30"/>
      <c r="AF2682" s="30"/>
      <c r="AG2682" s="30"/>
    </row>
    <row r="2683" spans="11:33" ht="12.75">
      <c r="K2683" s="42"/>
      <c r="L2683" s="42"/>
      <c r="AC2683" s="30"/>
      <c r="AD2683" s="30"/>
      <c r="AE2683" s="30"/>
      <c r="AF2683" s="30"/>
      <c r="AG2683" s="30"/>
    </row>
    <row r="2684" spans="11:33" ht="12.75">
      <c r="K2684" s="42"/>
      <c r="L2684" s="42"/>
      <c r="AC2684" s="30"/>
      <c r="AD2684" s="30"/>
      <c r="AE2684" s="30"/>
      <c r="AF2684" s="30"/>
      <c r="AG2684" s="30"/>
    </row>
    <row r="2685" spans="11:33" ht="12.75">
      <c r="K2685" s="42"/>
      <c r="L2685" s="42"/>
      <c r="AC2685" s="30"/>
      <c r="AD2685" s="30"/>
      <c r="AE2685" s="30"/>
      <c r="AF2685" s="30"/>
      <c r="AG2685" s="30"/>
    </row>
    <row r="2686" spans="11:33" ht="12.75">
      <c r="K2686" s="42"/>
      <c r="L2686" s="42"/>
      <c r="AC2686" s="30"/>
      <c r="AD2686" s="30"/>
      <c r="AE2686" s="30"/>
      <c r="AF2686" s="30"/>
      <c r="AG2686" s="30"/>
    </row>
    <row r="2687" spans="11:33" ht="12.75">
      <c r="K2687" s="42"/>
      <c r="L2687" s="42"/>
      <c r="AC2687" s="30"/>
      <c r="AD2687" s="30"/>
      <c r="AE2687" s="30"/>
      <c r="AF2687" s="30"/>
      <c r="AG2687" s="30"/>
    </row>
    <row r="2688" spans="11:33" ht="12.75">
      <c r="K2688" s="42"/>
      <c r="L2688" s="42"/>
      <c r="AC2688" s="30"/>
      <c r="AD2688" s="30"/>
      <c r="AE2688" s="30"/>
      <c r="AF2688" s="30"/>
      <c r="AG2688" s="30"/>
    </row>
    <row r="2689" spans="11:33" ht="12.75">
      <c r="K2689" s="42"/>
      <c r="L2689" s="42"/>
      <c r="AC2689" s="30"/>
      <c r="AD2689" s="30"/>
      <c r="AE2689" s="30"/>
      <c r="AF2689" s="30"/>
      <c r="AG2689" s="30"/>
    </row>
    <row r="2690" spans="11:33" ht="12.75">
      <c r="K2690" s="42"/>
      <c r="L2690" s="42"/>
      <c r="AC2690" s="30"/>
      <c r="AD2690" s="30"/>
      <c r="AE2690" s="30"/>
      <c r="AF2690" s="30"/>
      <c r="AG2690" s="30"/>
    </row>
    <row r="2691" spans="11:33" ht="12.75">
      <c r="K2691" s="42"/>
      <c r="L2691" s="42"/>
      <c r="AC2691" s="30"/>
      <c r="AD2691" s="30"/>
      <c r="AE2691" s="30"/>
      <c r="AF2691" s="30"/>
      <c r="AG2691" s="30"/>
    </row>
    <row r="2692" spans="11:33" ht="12.75">
      <c r="K2692" s="42"/>
      <c r="L2692" s="42"/>
      <c r="AC2692" s="30"/>
      <c r="AD2692" s="30"/>
      <c r="AE2692" s="30"/>
      <c r="AF2692" s="30"/>
      <c r="AG2692" s="30"/>
    </row>
    <row r="2693" spans="11:33" ht="12.75">
      <c r="K2693" s="42"/>
      <c r="L2693" s="42"/>
      <c r="AC2693" s="30"/>
      <c r="AD2693" s="30"/>
      <c r="AE2693" s="30"/>
      <c r="AF2693" s="30"/>
      <c r="AG2693" s="30"/>
    </row>
    <row r="2694" spans="11:33" ht="12.75">
      <c r="K2694" s="42"/>
      <c r="L2694" s="42"/>
      <c r="AC2694" s="30"/>
      <c r="AD2694" s="30"/>
      <c r="AE2694" s="30"/>
      <c r="AF2694" s="30"/>
      <c r="AG2694" s="30"/>
    </row>
    <row r="2695" spans="11:33" ht="12.75">
      <c r="K2695" s="42"/>
      <c r="L2695" s="42"/>
      <c r="AC2695" s="30"/>
      <c r="AD2695" s="30"/>
      <c r="AE2695" s="30"/>
      <c r="AF2695" s="30"/>
      <c r="AG2695" s="30"/>
    </row>
    <row r="2696" spans="11:33" ht="12.75">
      <c r="K2696" s="42"/>
      <c r="L2696" s="42"/>
      <c r="AC2696" s="30"/>
      <c r="AD2696" s="30"/>
      <c r="AE2696" s="30"/>
      <c r="AF2696" s="30"/>
      <c r="AG2696" s="30"/>
    </row>
    <row r="2697" spans="11:33" ht="12.75">
      <c r="K2697" s="42"/>
      <c r="L2697" s="42"/>
      <c r="AC2697" s="30"/>
      <c r="AD2697" s="30"/>
      <c r="AE2697" s="30"/>
      <c r="AF2697" s="30"/>
      <c r="AG2697" s="30"/>
    </row>
    <row r="2698" spans="11:33" ht="12.75">
      <c r="K2698" s="42"/>
      <c r="L2698" s="42"/>
      <c r="AC2698" s="30"/>
      <c r="AD2698" s="30"/>
      <c r="AE2698" s="30"/>
      <c r="AF2698" s="30"/>
      <c r="AG2698" s="30"/>
    </row>
    <row r="2699" spans="11:33" ht="12.75">
      <c r="K2699" s="42"/>
      <c r="L2699" s="42"/>
      <c r="AC2699" s="30"/>
      <c r="AD2699" s="30"/>
      <c r="AE2699" s="30"/>
      <c r="AF2699" s="30"/>
      <c r="AG2699" s="30"/>
    </row>
    <row r="2700" spans="11:33" ht="12.75">
      <c r="K2700" s="42"/>
      <c r="L2700" s="42"/>
      <c r="AC2700" s="30"/>
      <c r="AD2700" s="30"/>
      <c r="AE2700" s="30"/>
      <c r="AF2700" s="30"/>
      <c r="AG2700" s="30"/>
    </row>
    <row r="2701" spans="11:33" ht="12.75">
      <c r="K2701" s="42"/>
      <c r="L2701" s="42"/>
      <c r="AC2701" s="30"/>
      <c r="AD2701" s="30"/>
      <c r="AE2701" s="30"/>
      <c r="AF2701" s="30"/>
      <c r="AG2701" s="30"/>
    </row>
    <row r="2702" spans="11:33" ht="12.75">
      <c r="K2702" s="42"/>
      <c r="L2702" s="42"/>
      <c r="AC2702" s="30"/>
      <c r="AD2702" s="30"/>
      <c r="AE2702" s="30"/>
      <c r="AF2702" s="30"/>
      <c r="AG2702" s="30"/>
    </row>
    <row r="2703" spans="11:33" ht="12.75">
      <c r="K2703" s="42"/>
      <c r="L2703" s="42"/>
      <c r="AC2703" s="30"/>
      <c r="AD2703" s="30"/>
      <c r="AE2703" s="30"/>
      <c r="AF2703" s="30"/>
      <c r="AG2703" s="30"/>
    </row>
    <row r="2704" spans="11:33" ht="12.75">
      <c r="K2704" s="42"/>
      <c r="L2704" s="42"/>
      <c r="AC2704" s="30"/>
      <c r="AD2704" s="30"/>
      <c r="AE2704" s="30"/>
      <c r="AF2704" s="30"/>
      <c r="AG2704" s="30"/>
    </row>
    <row r="2705" spans="11:33" ht="12.75">
      <c r="K2705" s="42"/>
      <c r="L2705" s="42"/>
      <c r="AC2705" s="30"/>
      <c r="AD2705" s="30"/>
      <c r="AE2705" s="30"/>
      <c r="AF2705" s="30"/>
      <c r="AG2705" s="30"/>
    </row>
    <row r="2706" spans="11:33" ht="12.75">
      <c r="K2706" s="42"/>
      <c r="L2706" s="42"/>
      <c r="AC2706" s="30"/>
      <c r="AD2706" s="30"/>
      <c r="AE2706" s="30"/>
      <c r="AF2706" s="30"/>
      <c r="AG2706" s="30"/>
    </row>
    <row r="2707" spans="11:33" ht="12.75">
      <c r="K2707" s="42"/>
      <c r="L2707" s="42"/>
      <c r="AC2707" s="30"/>
      <c r="AD2707" s="30"/>
      <c r="AE2707" s="30"/>
      <c r="AF2707" s="30"/>
      <c r="AG2707" s="30"/>
    </row>
    <row r="2708" spans="11:33" ht="12.75">
      <c r="K2708" s="42"/>
      <c r="L2708" s="42"/>
      <c r="AC2708" s="30"/>
      <c r="AD2708" s="30"/>
      <c r="AE2708" s="30"/>
      <c r="AF2708" s="30"/>
      <c r="AG2708" s="30"/>
    </row>
    <row r="2709" spans="11:33" ht="12.75">
      <c r="K2709" s="42"/>
      <c r="L2709" s="42"/>
      <c r="AC2709" s="30"/>
      <c r="AD2709" s="30"/>
      <c r="AE2709" s="30"/>
      <c r="AF2709" s="30"/>
      <c r="AG2709" s="30"/>
    </row>
    <row r="2710" spans="11:33" ht="12.75">
      <c r="K2710" s="42"/>
      <c r="L2710" s="42"/>
      <c r="AC2710" s="30"/>
      <c r="AD2710" s="30"/>
      <c r="AE2710" s="30"/>
      <c r="AF2710" s="30"/>
      <c r="AG2710" s="30"/>
    </row>
    <row r="2711" spans="11:33" ht="12.75">
      <c r="K2711" s="42"/>
      <c r="L2711" s="42"/>
      <c r="AC2711" s="30"/>
      <c r="AD2711" s="30"/>
      <c r="AE2711" s="30"/>
      <c r="AF2711" s="30"/>
      <c r="AG2711" s="30"/>
    </row>
    <row r="2712" spans="11:33" ht="12.75">
      <c r="K2712" s="42"/>
      <c r="L2712" s="42"/>
      <c r="AC2712" s="30"/>
      <c r="AD2712" s="30"/>
      <c r="AE2712" s="30"/>
      <c r="AF2712" s="30"/>
      <c r="AG2712" s="30"/>
    </row>
    <row r="2713" spans="11:33" ht="12.75">
      <c r="K2713" s="42"/>
      <c r="L2713" s="42"/>
      <c r="AC2713" s="30"/>
      <c r="AD2713" s="30"/>
      <c r="AE2713" s="30"/>
      <c r="AF2713" s="30"/>
      <c r="AG2713" s="30"/>
    </row>
    <row r="2714" spans="11:33" ht="12.75">
      <c r="K2714" s="42"/>
      <c r="L2714" s="42"/>
      <c r="AC2714" s="30"/>
      <c r="AD2714" s="30"/>
      <c r="AE2714" s="30"/>
      <c r="AF2714" s="30"/>
      <c r="AG2714" s="30"/>
    </row>
    <row r="2715" spans="11:33" ht="12.75">
      <c r="K2715" s="42"/>
      <c r="L2715" s="42"/>
      <c r="AC2715" s="30"/>
      <c r="AD2715" s="30"/>
      <c r="AE2715" s="30"/>
      <c r="AF2715" s="30"/>
      <c r="AG2715" s="30"/>
    </row>
    <row r="2716" spans="11:33" ht="12.75">
      <c r="K2716" s="42"/>
      <c r="L2716" s="42"/>
      <c r="AC2716" s="30"/>
      <c r="AD2716" s="30"/>
      <c r="AE2716" s="30"/>
      <c r="AF2716" s="30"/>
      <c r="AG2716" s="30"/>
    </row>
    <row r="2717" spans="11:33" ht="12.75">
      <c r="K2717" s="42"/>
      <c r="L2717" s="42"/>
      <c r="AC2717" s="30"/>
      <c r="AD2717" s="30"/>
      <c r="AE2717" s="30"/>
      <c r="AF2717" s="30"/>
      <c r="AG2717" s="30"/>
    </row>
    <row r="2718" spans="11:33" ht="12.75">
      <c r="K2718" s="42"/>
      <c r="L2718" s="42"/>
      <c r="AC2718" s="30"/>
      <c r="AD2718" s="30"/>
      <c r="AE2718" s="30"/>
      <c r="AF2718" s="30"/>
      <c r="AG2718" s="30"/>
    </row>
    <row r="2719" spans="11:33" ht="12.75">
      <c r="K2719" s="42"/>
      <c r="L2719" s="42"/>
      <c r="AC2719" s="30"/>
      <c r="AD2719" s="30"/>
      <c r="AE2719" s="30"/>
      <c r="AF2719" s="30"/>
      <c r="AG2719" s="30"/>
    </row>
    <row r="2720" spans="11:33" ht="12.75">
      <c r="K2720" s="42"/>
      <c r="L2720" s="42"/>
      <c r="AC2720" s="30"/>
      <c r="AD2720" s="30"/>
      <c r="AE2720" s="30"/>
      <c r="AF2720" s="30"/>
      <c r="AG2720" s="30"/>
    </row>
    <row r="2721" spans="11:33" ht="12.75">
      <c r="K2721" s="42"/>
      <c r="L2721" s="42"/>
      <c r="AC2721" s="30"/>
      <c r="AD2721" s="30"/>
      <c r="AE2721" s="30"/>
      <c r="AF2721" s="30"/>
      <c r="AG2721" s="30"/>
    </row>
    <row r="2722" spans="11:33" ht="12.75">
      <c r="K2722" s="42"/>
      <c r="L2722" s="42"/>
      <c r="AC2722" s="30"/>
      <c r="AD2722" s="30"/>
      <c r="AE2722" s="30"/>
      <c r="AF2722" s="30"/>
      <c r="AG2722" s="30"/>
    </row>
    <row r="2723" spans="11:33" ht="12.75">
      <c r="K2723" s="42"/>
      <c r="L2723" s="42"/>
      <c r="AC2723" s="30"/>
      <c r="AD2723" s="30"/>
      <c r="AE2723" s="30"/>
      <c r="AF2723" s="30"/>
      <c r="AG2723" s="30"/>
    </row>
    <row r="2724" spans="11:33" ht="12.75">
      <c r="K2724" s="42"/>
      <c r="L2724" s="42"/>
      <c r="AC2724" s="30"/>
      <c r="AD2724" s="30"/>
      <c r="AE2724" s="30"/>
      <c r="AF2724" s="30"/>
      <c r="AG2724" s="30"/>
    </row>
    <row r="2725" spans="11:33" ht="12.75">
      <c r="K2725" s="42"/>
      <c r="L2725" s="42"/>
      <c r="AC2725" s="30"/>
      <c r="AD2725" s="30"/>
      <c r="AE2725" s="30"/>
      <c r="AF2725" s="30"/>
      <c r="AG2725" s="30"/>
    </row>
    <row r="2726" spans="11:33" ht="12.75">
      <c r="K2726" s="42"/>
      <c r="L2726" s="42"/>
      <c r="AC2726" s="30"/>
      <c r="AD2726" s="30"/>
      <c r="AE2726" s="30"/>
      <c r="AF2726" s="30"/>
      <c r="AG2726" s="30"/>
    </row>
    <row r="2727" spans="11:33" ht="12.75">
      <c r="K2727" s="42"/>
      <c r="L2727" s="42"/>
      <c r="AC2727" s="30"/>
      <c r="AD2727" s="30"/>
      <c r="AE2727" s="30"/>
      <c r="AF2727" s="30"/>
      <c r="AG2727" s="30"/>
    </row>
    <row r="2728" spans="11:33" ht="12.75">
      <c r="K2728" s="42"/>
      <c r="L2728" s="42"/>
      <c r="AC2728" s="30"/>
      <c r="AD2728" s="30"/>
      <c r="AE2728" s="30"/>
      <c r="AF2728" s="30"/>
      <c r="AG2728" s="30"/>
    </row>
    <row r="2729" spans="11:33" ht="12.75">
      <c r="K2729" s="42"/>
      <c r="L2729" s="42"/>
      <c r="AC2729" s="30"/>
      <c r="AD2729" s="30"/>
      <c r="AE2729" s="30"/>
      <c r="AF2729" s="30"/>
      <c r="AG2729" s="30"/>
    </row>
    <row r="2730" spans="11:33" ht="12.75">
      <c r="K2730" s="42"/>
      <c r="L2730" s="42"/>
      <c r="AC2730" s="30"/>
      <c r="AD2730" s="30"/>
      <c r="AE2730" s="30"/>
      <c r="AF2730" s="30"/>
      <c r="AG2730" s="30"/>
    </row>
    <row r="2731" spans="11:33" ht="12.75">
      <c r="K2731" s="42"/>
      <c r="L2731" s="42"/>
      <c r="AC2731" s="30"/>
      <c r="AD2731" s="30"/>
      <c r="AE2731" s="30"/>
      <c r="AF2731" s="30"/>
      <c r="AG2731" s="30"/>
    </row>
    <row r="2732" spans="11:33" ht="12.75">
      <c r="K2732" s="42"/>
      <c r="L2732" s="42"/>
      <c r="AC2732" s="30"/>
      <c r="AD2732" s="30"/>
      <c r="AE2732" s="30"/>
      <c r="AF2732" s="30"/>
      <c r="AG2732" s="30"/>
    </row>
    <row r="2733" spans="11:33" ht="12.75">
      <c r="K2733" s="42"/>
      <c r="L2733" s="42"/>
      <c r="AC2733" s="30"/>
      <c r="AD2733" s="30"/>
      <c r="AE2733" s="30"/>
      <c r="AF2733" s="30"/>
      <c r="AG2733" s="30"/>
    </row>
    <row r="2734" spans="11:33" ht="12.75">
      <c r="K2734" s="42"/>
      <c r="L2734" s="42"/>
      <c r="AC2734" s="30"/>
      <c r="AD2734" s="30"/>
      <c r="AE2734" s="30"/>
      <c r="AF2734" s="30"/>
      <c r="AG2734" s="30"/>
    </row>
    <row r="2735" spans="11:33" ht="12.75">
      <c r="K2735" s="42"/>
      <c r="L2735" s="42"/>
      <c r="AC2735" s="30"/>
      <c r="AD2735" s="30"/>
      <c r="AE2735" s="30"/>
      <c r="AF2735" s="30"/>
      <c r="AG2735" s="30"/>
    </row>
    <row r="2736" spans="11:33" ht="12.75">
      <c r="K2736" s="42"/>
      <c r="L2736" s="42"/>
      <c r="AC2736" s="30"/>
      <c r="AD2736" s="30"/>
      <c r="AE2736" s="30"/>
      <c r="AF2736" s="30"/>
      <c r="AG2736" s="30"/>
    </row>
    <row r="2737" spans="11:33" ht="12.75">
      <c r="K2737" s="42"/>
      <c r="L2737" s="42"/>
      <c r="AC2737" s="30"/>
      <c r="AD2737" s="30"/>
      <c r="AE2737" s="30"/>
      <c r="AF2737" s="30"/>
      <c r="AG2737" s="30"/>
    </row>
    <row r="2738" spans="11:33" ht="12.75">
      <c r="K2738" s="42"/>
      <c r="L2738" s="42"/>
      <c r="AC2738" s="30"/>
      <c r="AD2738" s="30"/>
      <c r="AE2738" s="30"/>
      <c r="AF2738" s="30"/>
      <c r="AG2738" s="30"/>
    </row>
    <row r="2739" spans="11:33" ht="12.75">
      <c r="K2739" s="42"/>
      <c r="L2739" s="42"/>
      <c r="AC2739" s="30"/>
      <c r="AD2739" s="30"/>
      <c r="AE2739" s="30"/>
      <c r="AF2739" s="30"/>
      <c r="AG2739" s="30"/>
    </row>
    <row r="2740" spans="11:33" ht="12.75">
      <c r="K2740" s="42"/>
      <c r="L2740" s="42"/>
      <c r="AC2740" s="30"/>
      <c r="AD2740" s="30"/>
      <c r="AE2740" s="30"/>
      <c r="AF2740" s="30"/>
      <c r="AG2740" s="30"/>
    </row>
    <row r="2741" spans="11:33" ht="12.75">
      <c r="K2741" s="42"/>
      <c r="L2741" s="42"/>
      <c r="AC2741" s="30"/>
      <c r="AD2741" s="30"/>
      <c r="AE2741" s="30"/>
      <c r="AF2741" s="30"/>
      <c r="AG2741" s="30"/>
    </row>
    <row r="2742" spans="11:33" ht="12.75">
      <c r="K2742" s="42"/>
      <c r="L2742" s="42"/>
      <c r="AC2742" s="30"/>
      <c r="AD2742" s="30"/>
      <c r="AE2742" s="30"/>
      <c r="AF2742" s="30"/>
      <c r="AG2742" s="30"/>
    </row>
    <row r="2743" spans="11:33" ht="12.75">
      <c r="K2743" s="42"/>
      <c r="L2743" s="42"/>
      <c r="AC2743" s="30"/>
      <c r="AD2743" s="30"/>
      <c r="AE2743" s="30"/>
      <c r="AF2743" s="30"/>
      <c r="AG2743" s="30"/>
    </row>
    <row r="2744" spans="11:33" ht="12.75">
      <c r="K2744" s="42"/>
      <c r="L2744" s="42"/>
      <c r="AC2744" s="30"/>
      <c r="AD2744" s="30"/>
      <c r="AE2744" s="30"/>
      <c r="AF2744" s="30"/>
      <c r="AG2744" s="30"/>
    </row>
    <row r="2745" spans="11:33" ht="12.75">
      <c r="K2745" s="42"/>
      <c r="L2745" s="42"/>
      <c r="AC2745" s="30"/>
      <c r="AD2745" s="30"/>
      <c r="AE2745" s="30"/>
      <c r="AF2745" s="30"/>
      <c r="AG2745" s="30"/>
    </row>
    <row r="2746" spans="11:33" ht="12.75">
      <c r="K2746" s="42"/>
      <c r="L2746" s="42"/>
      <c r="AC2746" s="30"/>
      <c r="AD2746" s="30"/>
      <c r="AE2746" s="30"/>
      <c r="AF2746" s="30"/>
      <c r="AG2746" s="30"/>
    </row>
    <row r="2747" spans="11:33" ht="12.75">
      <c r="K2747" s="42"/>
      <c r="L2747" s="42"/>
      <c r="AC2747" s="30"/>
      <c r="AD2747" s="30"/>
      <c r="AE2747" s="30"/>
      <c r="AF2747" s="30"/>
      <c r="AG2747" s="30"/>
    </row>
    <row r="2748" spans="11:33" ht="12.75">
      <c r="K2748" s="42"/>
      <c r="L2748" s="42"/>
      <c r="AC2748" s="30"/>
      <c r="AD2748" s="30"/>
      <c r="AE2748" s="30"/>
      <c r="AF2748" s="30"/>
      <c r="AG2748" s="30"/>
    </row>
    <row r="2749" spans="11:33" ht="12.75">
      <c r="K2749" s="42"/>
      <c r="L2749" s="42"/>
      <c r="AC2749" s="30"/>
      <c r="AD2749" s="30"/>
      <c r="AE2749" s="30"/>
      <c r="AF2749" s="30"/>
      <c r="AG2749" s="30"/>
    </row>
    <row r="2750" spans="11:33" ht="12.75">
      <c r="K2750" s="42"/>
      <c r="L2750" s="42"/>
      <c r="AC2750" s="30"/>
      <c r="AD2750" s="30"/>
      <c r="AE2750" s="30"/>
      <c r="AF2750" s="30"/>
      <c r="AG2750" s="30"/>
    </row>
    <row r="2751" spans="11:33" ht="12.75">
      <c r="K2751" s="42"/>
      <c r="L2751" s="42"/>
      <c r="AC2751" s="30"/>
      <c r="AD2751" s="30"/>
      <c r="AE2751" s="30"/>
      <c r="AF2751" s="30"/>
      <c r="AG2751" s="30"/>
    </row>
    <row r="2752" spans="11:33" ht="12.75">
      <c r="K2752" s="42"/>
      <c r="L2752" s="42"/>
      <c r="AC2752" s="30"/>
      <c r="AD2752" s="30"/>
      <c r="AE2752" s="30"/>
      <c r="AF2752" s="30"/>
      <c r="AG2752" s="30"/>
    </row>
    <row r="2753" spans="11:33" ht="12.75">
      <c r="K2753" s="42"/>
      <c r="L2753" s="42"/>
      <c r="AC2753" s="30"/>
      <c r="AD2753" s="30"/>
      <c r="AE2753" s="30"/>
      <c r="AF2753" s="30"/>
      <c r="AG2753" s="30"/>
    </row>
    <row r="2754" spans="11:33" ht="12.75">
      <c r="K2754" s="42"/>
      <c r="L2754" s="42"/>
      <c r="AC2754" s="30"/>
      <c r="AD2754" s="30"/>
      <c r="AE2754" s="30"/>
      <c r="AF2754" s="30"/>
      <c r="AG2754" s="30"/>
    </row>
    <row r="2755" spans="11:33" ht="12.75">
      <c r="K2755" s="42"/>
      <c r="L2755" s="42"/>
      <c r="AC2755" s="30"/>
      <c r="AD2755" s="30"/>
      <c r="AE2755" s="30"/>
      <c r="AF2755" s="30"/>
      <c r="AG2755" s="30"/>
    </row>
    <row r="2756" spans="11:33" ht="12.75">
      <c r="K2756" s="42"/>
      <c r="L2756" s="42"/>
      <c r="AC2756" s="30"/>
      <c r="AD2756" s="30"/>
      <c r="AE2756" s="30"/>
      <c r="AF2756" s="30"/>
      <c r="AG2756" s="30"/>
    </row>
    <row r="2757" spans="11:33" ht="12.75">
      <c r="K2757" s="42"/>
      <c r="L2757" s="42"/>
      <c r="AC2757" s="30"/>
      <c r="AD2757" s="30"/>
      <c r="AE2757" s="30"/>
      <c r="AF2757" s="30"/>
      <c r="AG2757" s="30"/>
    </row>
    <row r="2758" spans="11:33" ht="12.75">
      <c r="K2758" s="42"/>
      <c r="L2758" s="42"/>
      <c r="AC2758" s="30"/>
      <c r="AD2758" s="30"/>
      <c r="AE2758" s="30"/>
      <c r="AF2758" s="30"/>
      <c r="AG2758" s="30"/>
    </row>
    <row r="2759" spans="11:33" ht="12.75">
      <c r="K2759" s="42"/>
      <c r="L2759" s="42"/>
      <c r="AC2759" s="30"/>
      <c r="AD2759" s="30"/>
      <c r="AE2759" s="30"/>
      <c r="AF2759" s="30"/>
      <c r="AG2759" s="30"/>
    </row>
    <row r="2760" spans="11:33" ht="12.75">
      <c r="K2760" s="42"/>
      <c r="L2760" s="42"/>
      <c r="AC2760" s="30"/>
      <c r="AD2760" s="30"/>
      <c r="AE2760" s="30"/>
      <c r="AF2760" s="30"/>
      <c r="AG2760" s="30"/>
    </row>
    <row r="2761" spans="11:33" ht="12.75">
      <c r="K2761" s="42"/>
      <c r="L2761" s="42"/>
      <c r="AC2761" s="30"/>
      <c r="AD2761" s="30"/>
      <c r="AE2761" s="30"/>
      <c r="AF2761" s="30"/>
      <c r="AG2761" s="30"/>
    </row>
    <row r="2762" spans="11:33" ht="12.75">
      <c r="K2762" s="42"/>
      <c r="L2762" s="42"/>
      <c r="AC2762" s="30"/>
      <c r="AD2762" s="30"/>
      <c r="AE2762" s="30"/>
      <c r="AF2762" s="30"/>
      <c r="AG2762" s="30"/>
    </row>
    <row r="2763" spans="11:33" ht="12.75">
      <c r="K2763" s="42"/>
      <c r="L2763" s="42"/>
      <c r="AC2763" s="30"/>
      <c r="AD2763" s="30"/>
      <c r="AE2763" s="30"/>
      <c r="AF2763" s="30"/>
      <c r="AG2763" s="30"/>
    </row>
    <row r="2764" spans="11:33" ht="12.75">
      <c r="K2764" s="42"/>
      <c r="L2764" s="42"/>
      <c r="AC2764" s="30"/>
      <c r="AD2764" s="30"/>
      <c r="AE2764" s="30"/>
      <c r="AF2764" s="30"/>
      <c r="AG2764" s="30"/>
    </row>
    <row r="2765" spans="11:33" ht="12.75">
      <c r="K2765" s="42"/>
      <c r="L2765" s="42"/>
      <c r="AC2765" s="30"/>
      <c r="AD2765" s="30"/>
      <c r="AE2765" s="30"/>
      <c r="AF2765" s="30"/>
      <c r="AG2765" s="30"/>
    </row>
    <row r="2766" spans="11:33" ht="12.75">
      <c r="K2766" s="42"/>
      <c r="L2766" s="42"/>
      <c r="AC2766" s="30"/>
      <c r="AD2766" s="30"/>
      <c r="AE2766" s="30"/>
      <c r="AF2766" s="30"/>
      <c r="AG2766" s="30"/>
    </row>
    <row r="2767" spans="11:33" ht="12.75">
      <c r="K2767" s="42"/>
      <c r="L2767" s="42"/>
      <c r="AC2767" s="30"/>
      <c r="AD2767" s="30"/>
      <c r="AE2767" s="30"/>
      <c r="AF2767" s="30"/>
      <c r="AG2767" s="30"/>
    </row>
    <row r="2768" spans="11:33" ht="12.75">
      <c r="K2768" s="42"/>
      <c r="L2768" s="42"/>
      <c r="AC2768" s="30"/>
      <c r="AD2768" s="30"/>
      <c r="AE2768" s="30"/>
      <c r="AF2768" s="30"/>
      <c r="AG2768" s="30"/>
    </row>
    <row r="2769" spans="11:33" ht="12.75">
      <c r="K2769" s="42"/>
      <c r="L2769" s="42"/>
      <c r="AC2769" s="30"/>
      <c r="AD2769" s="30"/>
      <c r="AE2769" s="30"/>
      <c r="AF2769" s="30"/>
      <c r="AG2769" s="30"/>
    </row>
    <row r="2770" spans="11:33" ht="12.75">
      <c r="K2770" s="42"/>
      <c r="L2770" s="42"/>
      <c r="AC2770" s="30"/>
      <c r="AD2770" s="30"/>
      <c r="AE2770" s="30"/>
      <c r="AF2770" s="30"/>
      <c r="AG2770" s="30"/>
    </row>
    <row r="2771" spans="11:33" ht="12.75">
      <c r="K2771" s="42"/>
      <c r="L2771" s="42"/>
      <c r="AC2771" s="30"/>
      <c r="AD2771" s="30"/>
      <c r="AE2771" s="30"/>
      <c r="AF2771" s="30"/>
      <c r="AG2771" s="30"/>
    </row>
    <row r="2772" spans="11:33" ht="12.75">
      <c r="K2772" s="42"/>
      <c r="L2772" s="42"/>
      <c r="AC2772" s="30"/>
      <c r="AD2772" s="30"/>
      <c r="AE2772" s="30"/>
      <c r="AF2772" s="30"/>
      <c r="AG2772" s="30"/>
    </row>
    <row r="2773" spans="11:33" ht="12.75">
      <c r="K2773" s="42"/>
      <c r="L2773" s="42"/>
      <c r="AC2773" s="30"/>
      <c r="AD2773" s="30"/>
      <c r="AE2773" s="30"/>
      <c r="AF2773" s="30"/>
      <c r="AG2773" s="30"/>
    </row>
    <row r="2774" spans="11:33" ht="12.75">
      <c r="K2774" s="42"/>
      <c r="L2774" s="42"/>
      <c r="AC2774" s="30"/>
      <c r="AD2774" s="30"/>
      <c r="AE2774" s="30"/>
      <c r="AF2774" s="30"/>
      <c r="AG2774" s="30"/>
    </row>
    <row r="2775" spans="11:33" ht="12.75">
      <c r="K2775" s="42"/>
      <c r="L2775" s="42"/>
      <c r="AC2775" s="30"/>
      <c r="AD2775" s="30"/>
      <c r="AE2775" s="30"/>
      <c r="AF2775" s="30"/>
      <c r="AG2775" s="30"/>
    </row>
    <row r="2776" spans="11:33" ht="12.75">
      <c r="K2776" s="42"/>
      <c r="L2776" s="42"/>
      <c r="AC2776" s="30"/>
      <c r="AD2776" s="30"/>
      <c r="AE2776" s="30"/>
      <c r="AF2776" s="30"/>
      <c r="AG2776" s="30"/>
    </row>
    <row r="2777" spans="11:33" ht="12.75">
      <c r="K2777" s="42"/>
      <c r="L2777" s="42"/>
      <c r="AC2777" s="30"/>
      <c r="AD2777" s="30"/>
      <c r="AE2777" s="30"/>
      <c r="AF2777" s="30"/>
      <c r="AG2777" s="30"/>
    </row>
    <row r="2778" spans="11:33" ht="12.75">
      <c r="K2778" s="42"/>
      <c r="L2778" s="42"/>
      <c r="AC2778" s="30"/>
      <c r="AD2778" s="30"/>
      <c r="AE2778" s="30"/>
      <c r="AF2778" s="30"/>
      <c r="AG2778" s="30"/>
    </row>
    <row r="2779" spans="11:33" ht="12.75">
      <c r="K2779" s="42"/>
      <c r="L2779" s="42"/>
      <c r="AC2779" s="30"/>
      <c r="AD2779" s="30"/>
      <c r="AE2779" s="30"/>
      <c r="AF2779" s="30"/>
      <c r="AG2779" s="30"/>
    </row>
    <row r="2780" spans="11:33" ht="12.75">
      <c r="K2780" s="42"/>
      <c r="L2780" s="42"/>
      <c r="AC2780" s="30"/>
      <c r="AD2780" s="30"/>
      <c r="AE2780" s="30"/>
      <c r="AF2780" s="30"/>
      <c r="AG2780" s="30"/>
    </row>
    <row r="2781" spans="11:33" ht="12.75">
      <c r="K2781" s="42"/>
      <c r="L2781" s="42"/>
      <c r="AC2781" s="30"/>
      <c r="AD2781" s="30"/>
      <c r="AE2781" s="30"/>
      <c r="AF2781" s="30"/>
      <c r="AG2781" s="30"/>
    </row>
    <row r="2782" spans="11:33" ht="12.75">
      <c r="K2782" s="42"/>
      <c r="L2782" s="42"/>
      <c r="AC2782" s="30"/>
      <c r="AD2782" s="30"/>
      <c r="AE2782" s="30"/>
      <c r="AF2782" s="30"/>
      <c r="AG2782" s="30"/>
    </row>
    <row r="2783" spans="11:33" ht="12.75">
      <c r="K2783" s="42"/>
      <c r="L2783" s="42"/>
      <c r="AC2783" s="30"/>
      <c r="AD2783" s="30"/>
      <c r="AE2783" s="30"/>
      <c r="AF2783" s="30"/>
      <c r="AG2783" s="30"/>
    </row>
    <row r="2784" spans="11:33" ht="12.75">
      <c r="K2784" s="42"/>
      <c r="L2784" s="42"/>
      <c r="AC2784" s="30"/>
      <c r="AD2784" s="30"/>
      <c r="AE2784" s="30"/>
      <c r="AF2784" s="30"/>
      <c r="AG2784" s="30"/>
    </row>
    <row r="2785" spans="11:33" ht="12.75">
      <c r="K2785" s="42"/>
      <c r="L2785" s="42"/>
      <c r="AC2785" s="30"/>
      <c r="AD2785" s="30"/>
      <c r="AE2785" s="30"/>
      <c r="AF2785" s="30"/>
      <c r="AG2785" s="30"/>
    </row>
    <row r="2786" spans="11:33" ht="12.75">
      <c r="K2786" s="42"/>
      <c r="L2786" s="42"/>
      <c r="AC2786" s="30"/>
      <c r="AD2786" s="30"/>
      <c r="AE2786" s="30"/>
      <c r="AF2786" s="30"/>
      <c r="AG2786" s="30"/>
    </row>
    <row r="2787" spans="11:33" ht="12.75">
      <c r="K2787" s="42"/>
      <c r="L2787" s="42"/>
      <c r="AC2787" s="30"/>
      <c r="AD2787" s="30"/>
      <c r="AE2787" s="30"/>
      <c r="AF2787" s="30"/>
      <c r="AG2787" s="30"/>
    </row>
    <row r="2788" spans="11:33" ht="12.75">
      <c r="K2788" s="42"/>
      <c r="L2788" s="42"/>
      <c r="AC2788" s="30"/>
      <c r="AD2788" s="30"/>
      <c r="AE2788" s="30"/>
      <c r="AF2788" s="30"/>
      <c r="AG2788" s="30"/>
    </row>
    <row r="2789" spans="11:33" ht="12.75">
      <c r="K2789" s="42"/>
      <c r="L2789" s="42"/>
      <c r="AC2789" s="30"/>
      <c r="AD2789" s="30"/>
      <c r="AE2789" s="30"/>
      <c r="AF2789" s="30"/>
      <c r="AG2789" s="30"/>
    </row>
    <row r="2790" spans="11:33" ht="12.75">
      <c r="K2790" s="42"/>
      <c r="L2790" s="42"/>
      <c r="AC2790" s="30"/>
      <c r="AD2790" s="30"/>
      <c r="AE2790" s="30"/>
      <c r="AF2790" s="30"/>
      <c r="AG2790" s="30"/>
    </row>
    <row r="2791" spans="11:33" ht="12.75">
      <c r="K2791" s="42"/>
      <c r="L2791" s="42"/>
      <c r="AC2791" s="30"/>
      <c r="AD2791" s="30"/>
      <c r="AE2791" s="30"/>
      <c r="AF2791" s="30"/>
      <c r="AG2791" s="30"/>
    </row>
    <row r="2792" spans="11:33" ht="12.75">
      <c r="K2792" s="42"/>
      <c r="L2792" s="42"/>
      <c r="AC2792" s="30"/>
      <c r="AD2792" s="30"/>
      <c r="AE2792" s="30"/>
      <c r="AF2792" s="30"/>
      <c r="AG2792" s="30"/>
    </row>
    <row r="2793" spans="11:33" ht="12.75">
      <c r="K2793" s="42"/>
      <c r="L2793" s="42"/>
      <c r="AC2793" s="30"/>
      <c r="AD2793" s="30"/>
      <c r="AE2793" s="30"/>
      <c r="AF2793" s="30"/>
      <c r="AG2793" s="30"/>
    </row>
    <row r="2794" spans="11:33" ht="12.75">
      <c r="K2794" s="42"/>
      <c r="L2794" s="42"/>
      <c r="AC2794" s="30"/>
      <c r="AD2794" s="30"/>
      <c r="AE2794" s="30"/>
      <c r="AF2794" s="30"/>
      <c r="AG2794" s="30"/>
    </row>
    <row r="2795" spans="11:33" ht="12.75">
      <c r="K2795" s="42"/>
      <c r="L2795" s="42"/>
      <c r="AC2795" s="30"/>
      <c r="AD2795" s="30"/>
      <c r="AE2795" s="30"/>
      <c r="AF2795" s="30"/>
      <c r="AG2795" s="30"/>
    </row>
    <row r="2796" spans="11:33" ht="12.75">
      <c r="K2796" s="42"/>
      <c r="L2796" s="42"/>
      <c r="AC2796" s="30"/>
      <c r="AD2796" s="30"/>
      <c r="AE2796" s="30"/>
      <c r="AF2796" s="30"/>
      <c r="AG2796" s="30"/>
    </row>
    <row r="2797" spans="11:33" ht="12.75">
      <c r="K2797" s="42"/>
      <c r="L2797" s="42"/>
      <c r="AC2797" s="30"/>
      <c r="AD2797" s="30"/>
      <c r="AE2797" s="30"/>
      <c r="AF2797" s="30"/>
      <c r="AG2797" s="30"/>
    </row>
    <row r="2798" spans="11:33" ht="12.75">
      <c r="K2798" s="42"/>
      <c r="L2798" s="42"/>
      <c r="AC2798" s="30"/>
      <c r="AD2798" s="30"/>
      <c r="AE2798" s="30"/>
      <c r="AF2798" s="30"/>
      <c r="AG2798" s="30"/>
    </row>
    <row r="2799" spans="11:33" ht="12.75">
      <c r="K2799" s="42"/>
      <c r="L2799" s="42"/>
      <c r="AC2799" s="30"/>
      <c r="AD2799" s="30"/>
      <c r="AE2799" s="30"/>
      <c r="AF2799" s="30"/>
      <c r="AG2799" s="30"/>
    </row>
    <row r="2800" spans="11:33" ht="12.75">
      <c r="K2800" s="42"/>
      <c r="L2800" s="42"/>
      <c r="AC2800" s="30"/>
      <c r="AD2800" s="30"/>
      <c r="AE2800" s="30"/>
      <c r="AF2800" s="30"/>
      <c r="AG2800" s="30"/>
    </row>
    <row r="2801" spans="11:33" ht="12.75">
      <c r="K2801" s="42"/>
      <c r="L2801" s="42"/>
      <c r="AC2801" s="30"/>
      <c r="AD2801" s="30"/>
      <c r="AE2801" s="30"/>
      <c r="AF2801" s="30"/>
      <c r="AG2801" s="30"/>
    </row>
    <row r="2802" spans="11:33" ht="12.75">
      <c r="K2802" s="42"/>
      <c r="L2802" s="42"/>
      <c r="AC2802" s="30"/>
      <c r="AD2802" s="30"/>
      <c r="AE2802" s="30"/>
      <c r="AF2802" s="30"/>
      <c r="AG2802" s="30"/>
    </row>
    <row r="2803" spans="11:33" ht="12.75">
      <c r="K2803" s="42"/>
      <c r="L2803" s="42"/>
      <c r="AC2803" s="30"/>
      <c r="AD2803" s="30"/>
      <c r="AE2803" s="30"/>
      <c r="AF2803" s="30"/>
      <c r="AG2803" s="30"/>
    </row>
    <row r="2804" spans="11:33" ht="12.75">
      <c r="K2804" s="42"/>
      <c r="L2804" s="42"/>
      <c r="AC2804" s="30"/>
      <c r="AD2804" s="30"/>
      <c r="AE2804" s="30"/>
      <c r="AF2804" s="30"/>
      <c r="AG2804" s="30"/>
    </row>
    <row r="2805" spans="11:33" ht="12.75">
      <c r="K2805" s="42"/>
      <c r="L2805" s="42"/>
      <c r="AC2805" s="30"/>
      <c r="AD2805" s="30"/>
      <c r="AE2805" s="30"/>
      <c r="AF2805" s="30"/>
      <c r="AG2805" s="30"/>
    </row>
    <row r="2806" spans="11:33" ht="12.75">
      <c r="K2806" s="42"/>
      <c r="L2806" s="42"/>
      <c r="AC2806" s="30"/>
      <c r="AD2806" s="30"/>
      <c r="AE2806" s="30"/>
      <c r="AF2806" s="30"/>
      <c r="AG2806" s="30"/>
    </row>
    <row r="2807" spans="11:33" ht="12.75">
      <c r="K2807" s="42"/>
      <c r="L2807" s="42"/>
      <c r="AC2807" s="30"/>
      <c r="AD2807" s="30"/>
      <c r="AE2807" s="30"/>
      <c r="AF2807" s="30"/>
      <c r="AG2807" s="30"/>
    </row>
    <row r="2808" spans="11:33" ht="12.75">
      <c r="K2808" s="42"/>
      <c r="L2808" s="42"/>
      <c r="AC2808" s="30"/>
      <c r="AD2808" s="30"/>
      <c r="AE2808" s="30"/>
      <c r="AF2808" s="30"/>
      <c r="AG2808" s="30"/>
    </row>
    <row r="2809" spans="11:33" ht="12.75">
      <c r="K2809" s="42"/>
      <c r="L2809" s="42"/>
      <c r="AC2809" s="30"/>
      <c r="AD2809" s="30"/>
      <c r="AE2809" s="30"/>
      <c r="AF2809" s="30"/>
      <c r="AG2809" s="30"/>
    </row>
    <row r="2810" spans="11:33" ht="12.75">
      <c r="K2810" s="42"/>
      <c r="L2810" s="42"/>
      <c r="AC2810" s="30"/>
      <c r="AD2810" s="30"/>
      <c r="AE2810" s="30"/>
      <c r="AF2810" s="30"/>
      <c r="AG2810" s="30"/>
    </row>
    <row r="2811" spans="11:33" ht="12.75">
      <c r="K2811" s="42"/>
      <c r="L2811" s="42"/>
      <c r="AC2811" s="30"/>
      <c r="AD2811" s="30"/>
      <c r="AE2811" s="30"/>
      <c r="AF2811" s="30"/>
      <c r="AG2811" s="30"/>
    </row>
    <row r="2812" spans="11:33" ht="12.75">
      <c r="K2812" s="42"/>
      <c r="L2812" s="42"/>
      <c r="AC2812" s="30"/>
      <c r="AD2812" s="30"/>
      <c r="AE2812" s="30"/>
      <c r="AF2812" s="30"/>
      <c r="AG2812" s="30"/>
    </row>
    <row r="2813" spans="11:33" ht="12.75">
      <c r="K2813" s="42"/>
      <c r="L2813" s="42"/>
      <c r="AC2813" s="30"/>
      <c r="AD2813" s="30"/>
      <c r="AE2813" s="30"/>
      <c r="AF2813" s="30"/>
      <c r="AG2813" s="30"/>
    </row>
    <row r="2814" spans="11:33" ht="12.75">
      <c r="K2814" s="42"/>
      <c r="L2814" s="42"/>
      <c r="AC2814" s="30"/>
      <c r="AD2814" s="30"/>
      <c r="AE2814" s="30"/>
      <c r="AF2814" s="30"/>
      <c r="AG2814" s="30"/>
    </row>
    <row r="2815" spans="11:33" ht="12.75">
      <c r="K2815" s="42"/>
      <c r="L2815" s="42"/>
      <c r="AC2815" s="30"/>
      <c r="AD2815" s="30"/>
      <c r="AE2815" s="30"/>
      <c r="AF2815" s="30"/>
      <c r="AG2815" s="30"/>
    </row>
    <row r="2816" spans="11:33" ht="12.75">
      <c r="K2816" s="42"/>
      <c r="L2816" s="42"/>
      <c r="AC2816" s="30"/>
      <c r="AD2816" s="30"/>
      <c r="AE2816" s="30"/>
      <c r="AF2816" s="30"/>
      <c r="AG2816" s="30"/>
    </row>
    <row r="2817" spans="11:33" ht="12.75">
      <c r="K2817" s="42"/>
      <c r="L2817" s="42"/>
      <c r="AC2817" s="30"/>
      <c r="AD2817" s="30"/>
      <c r="AE2817" s="30"/>
      <c r="AF2817" s="30"/>
      <c r="AG2817" s="30"/>
    </row>
    <row r="2818" spans="11:33" ht="12.75">
      <c r="K2818" s="42"/>
      <c r="L2818" s="42"/>
      <c r="AC2818" s="30"/>
      <c r="AD2818" s="30"/>
      <c r="AE2818" s="30"/>
      <c r="AF2818" s="30"/>
      <c r="AG2818" s="30"/>
    </row>
    <row r="2819" spans="11:33" ht="12.75">
      <c r="K2819" s="42"/>
      <c r="L2819" s="42"/>
      <c r="AC2819" s="30"/>
      <c r="AD2819" s="30"/>
      <c r="AE2819" s="30"/>
      <c r="AF2819" s="30"/>
      <c r="AG2819" s="30"/>
    </row>
    <row r="2820" spans="11:33" ht="12.75">
      <c r="K2820" s="42"/>
      <c r="L2820" s="42"/>
      <c r="AC2820" s="30"/>
      <c r="AD2820" s="30"/>
      <c r="AE2820" s="30"/>
      <c r="AF2820" s="30"/>
      <c r="AG2820" s="30"/>
    </row>
    <row r="2821" spans="11:33" ht="12.75">
      <c r="K2821" s="42"/>
      <c r="L2821" s="42"/>
      <c r="AC2821" s="30"/>
      <c r="AD2821" s="30"/>
      <c r="AE2821" s="30"/>
      <c r="AF2821" s="30"/>
      <c r="AG2821" s="30"/>
    </row>
    <row r="2822" spans="11:33" ht="12.75">
      <c r="K2822" s="42"/>
      <c r="L2822" s="42"/>
      <c r="AC2822" s="30"/>
      <c r="AD2822" s="30"/>
      <c r="AE2822" s="30"/>
      <c r="AF2822" s="30"/>
      <c r="AG2822" s="30"/>
    </row>
    <row r="2823" spans="11:33" ht="12.75">
      <c r="K2823" s="42"/>
      <c r="L2823" s="42"/>
      <c r="AC2823" s="30"/>
      <c r="AD2823" s="30"/>
      <c r="AE2823" s="30"/>
      <c r="AF2823" s="30"/>
      <c r="AG2823" s="30"/>
    </row>
    <row r="2824" spans="11:12" ht="12.75">
      <c r="K2824" s="42"/>
      <c r="L2824" s="42"/>
    </row>
    <row r="2825" spans="11:12" ht="12.75">
      <c r="K2825" s="42"/>
      <c r="L2825" s="42"/>
    </row>
    <row r="2826" spans="11:12" ht="12.75">
      <c r="K2826" s="42"/>
      <c r="L2826" s="42"/>
    </row>
    <row r="2827" spans="11:12" ht="12.75">
      <c r="K2827" s="42"/>
      <c r="L2827" s="42"/>
    </row>
    <row r="2828" spans="11:12" ht="12.75">
      <c r="K2828" s="42"/>
      <c r="L2828" s="42"/>
    </row>
    <row r="2829" spans="11:12" ht="12.75">
      <c r="K2829" s="42"/>
      <c r="L2829" s="42"/>
    </row>
    <row r="2830" spans="11:12" ht="12.75">
      <c r="K2830" s="42"/>
      <c r="L2830" s="42"/>
    </row>
    <row r="2831" spans="11:12" ht="12.75">
      <c r="K2831" s="42"/>
      <c r="L2831" s="42"/>
    </row>
    <row r="2832" spans="11:12" ht="12.75">
      <c r="K2832" s="42"/>
      <c r="L2832" s="42"/>
    </row>
    <row r="2833" spans="11:12" ht="12.75">
      <c r="K2833" s="42"/>
      <c r="L2833" s="42"/>
    </row>
    <row r="2834" spans="11:12" ht="12.75">
      <c r="K2834" s="42"/>
      <c r="L2834" s="42"/>
    </row>
    <row r="2835" spans="11:12" ht="12.75">
      <c r="K2835" s="42"/>
      <c r="L2835" s="42"/>
    </row>
    <row r="2836" spans="11:12" ht="12.75">
      <c r="K2836" s="42"/>
      <c r="L2836" s="42"/>
    </row>
    <row r="2837" spans="11:12" ht="12.75">
      <c r="K2837" s="42"/>
      <c r="L2837" s="42"/>
    </row>
    <row r="2838" spans="11:12" ht="12.75">
      <c r="K2838" s="42"/>
      <c r="L2838" s="42"/>
    </row>
    <row r="2839" spans="11:12" ht="12.75">
      <c r="K2839" s="42"/>
      <c r="L2839" s="42"/>
    </row>
    <row r="2840" spans="11:12" ht="12.75">
      <c r="K2840" s="42"/>
      <c r="L2840" s="42"/>
    </row>
    <row r="2841" spans="11:12" ht="12.75">
      <c r="K2841" s="42"/>
      <c r="L2841" s="42"/>
    </row>
    <row r="2842" spans="11:12" ht="12.75">
      <c r="K2842" s="42"/>
      <c r="L2842" s="42"/>
    </row>
    <row r="2843" spans="11:12" ht="12.75">
      <c r="K2843" s="42"/>
      <c r="L2843" s="42"/>
    </row>
    <row r="2844" spans="11:12" ht="12.75">
      <c r="K2844" s="42"/>
      <c r="L2844" s="42"/>
    </row>
    <row r="2845" spans="11:12" ht="12.75">
      <c r="K2845" s="42"/>
      <c r="L2845" s="42"/>
    </row>
    <row r="2846" spans="11:12" ht="12.75">
      <c r="K2846" s="42"/>
      <c r="L2846" s="42"/>
    </row>
    <row r="2847" spans="11:12" ht="12.75">
      <c r="K2847" s="42"/>
      <c r="L2847" s="42"/>
    </row>
    <row r="2848" spans="11:12" ht="12.75">
      <c r="K2848" s="42"/>
      <c r="L2848" s="42"/>
    </row>
    <row r="2849" spans="11:12" ht="12.75">
      <c r="K2849" s="42"/>
      <c r="L2849" s="42"/>
    </row>
    <row r="2850" spans="11:12" ht="12.75">
      <c r="K2850" s="42"/>
      <c r="L2850" s="42"/>
    </row>
    <row r="2851" spans="11:12" ht="12.75">
      <c r="K2851" s="42"/>
      <c r="L2851" s="42"/>
    </row>
    <row r="2852" spans="11:12" ht="12.75">
      <c r="K2852" s="42"/>
      <c r="L2852" s="42"/>
    </row>
    <row r="2853" spans="11:12" ht="12.75">
      <c r="K2853" s="42"/>
      <c r="L2853" s="42"/>
    </row>
    <row r="2854" spans="11:12" ht="12.75">
      <c r="K2854" s="42"/>
      <c r="L2854" s="42"/>
    </row>
    <row r="2855" spans="11:12" ht="12.75">
      <c r="K2855" s="42"/>
      <c r="L2855" s="42"/>
    </row>
    <row r="2856" spans="11:12" ht="12.75">
      <c r="K2856" s="42"/>
      <c r="L2856" s="42"/>
    </row>
    <row r="2857" spans="11:12" ht="12.75">
      <c r="K2857" s="42"/>
      <c r="L2857" s="42"/>
    </row>
    <row r="2858" spans="11:12" ht="12.75">
      <c r="K2858" s="42"/>
      <c r="L2858" s="42"/>
    </row>
    <row r="2859" spans="11:12" ht="12.75">
      <c r="K2859" s="42"/>
      <c r="L2859" s="42"/>
    </row>
    <row r="2860" spans="11:12" ht="12.75">
      <c r="K2860" s="42"/>
      <c r="L2860" s="42"/>
    </row>
    <row r="2861" spans="11:12" ht="12.75">
      <c r="K2861" s="42"/>
      <c r="L2861" s="42"/>
    </row>
    <row r="2862" spans="11:12" ht="12.75">
      <c r="K2862" s="42"/>
      <c r="L2862" s="42"/>
    </row>
    <row r="2863" spans="11:12" ht="12.75">
      <c r="K2863" s="42"/>
      <c r="L2863" s="42"/>
    </row>
    <row r="2864" spans="11:12" ht="12.75">
      <c r="K2864" s="42"/>
      <c r="L2864" s="42"/>
    </row>
    <row r="2865" spans="11:12" ht="12.75">
      <c r="K2865" s="42"/>
      <c r="L2865" s="42"/>
    </row>
    <row r="2866" spans="11:12" ht="12.75">
      <c r="K2866" s="42"/>
      <c r="L2866" s="42"/>
    </row>
    <row r="2867" spans="11:12" ht="12.75">
      <c r="K2867" s="42"/>
      <c r="L2867" s="42"/>
    </row>
    <row r="2868" spans="11:12" ht="12.75">
      <c r="K2868" s="42"/>
      <c r="L2868" s="42"/>
    </row>
    <row r="2869" spans="11:12" ht="12.75">
      <c r="K2869" s="42"/>
      <c r="L2869" s="42"/>
    </row>
    <row r="2870" spans="11:12" ht="12.75">
      <c r="K2870" s="42"/>
      <c r="L2870" s="42"/>
    </row>
    <row r="2871" spans="11:12" ht="12.75">
      <c r="K2871" s="42"/>
      <c r="L2871" s="42"/>
    </row>
    <row r="2872" spans="11:12" ht="12.75">
      <c r="K2872" s="42"/>
      <c r="L2872" s="42"/>
    </row>
    <row r="2873" spans="11:12" ht="12.75">
      <c r="K2873" s="42"/>
      <c r="L2873" s="42"/>
    </row>
    <row r="2874" spans="11:12" ht="12.75">
      <c r="K2874" s="42"/>
      <c r="L2874" s="42"/>
    </row>
    <row r="2875" spans="11:12" ht="12.75">
      <c r="K2875" s="42"/>
      <c r="L2875" s="42"/>
    </row>
    <row r="2876" spans="11:12" ht="12.75">
      <c r="K2876" s="42"/>
      <c r="L2876" s="42"/>
    </row>
    <row r="2877" spans="11:12" ht="12.75">
      <c r="K2877" s="42"/>
      <c r="L2877" s="42"/>
    </row>
    <row r="2878" spans="11:12" ht="12.75">
      <c r="K2878" s="42"/>
      <c r="L2878" s="42"/>
    </row>
    <row r="2879" spans="11:12" ht="12.75">
      <c r="K2879" s="42"/>
      <c r="L2879" s="42"/>
    </row>
    <row r="2880" spans="11:12" ht="12.75">
      <c r="K2880" s="42"/>
      <c r="L2880" s="42"/>
    </row>
    <row r="2881" spans="11:12" ht="12.75">
      <c r="K2881" s="42"/>
      <c r="L2881" s="42"/>
    </row>
    <row r="2882" spans="11:12" ht="12.75">
      <c r="K2882" s="42"/>
      <c r="L2882" s="42"/>
    </row>
    <row r="2883" spans="11:12" ht="12.75">
      <c r="K2883" s="42"/>
      <c r="L2883" s="42"/>
    </row>
    <row r="2884" spans="11:12" ht="12.75">
      <c r="K2884" s="42"/>
      <c r="L2884" s="42"/>
    </row>
    <row r="2885" spans="11:12" ht="12.75">
      <c r="K2885" s="42"/>
      <c r="L2885" s="42"/>
    </row>
    <row r="2886" spans="11:12" ht="12.75">
      <c r="K2886" s="42"/>
      <c r="L2886" s="42"/>
    </row>
    <row r="2887" spans="11:12" ht="12.75">
      <c r="K2887" s="42"/>
      <c r="L2887" s="42"/>
    </row>
    <row r="2888" spans="11:12" ht="12.75">
      <c r="K2888" s="42"/>
      <c r="L2888" s="42"/>
    </row>
    <row r="2889" spans="11:12" ht="12.75">
      <c r="K2889" s="42"/>
      <c r="L2889" s="42"/>
    </row>
    <row r="2890" spans="11:12" ht="12.75">
      <c r="K2890" s="42"/>
      <c r="L2890" s="42"/>
    </row>
    <row r="2891" spans="11:12" ht="12.75">
      <c r="K2891" s="42"/>
      <c r="L2891" s="42"/>
    </row>
    <row r="2892" spans="11:12" ht="12.75">
      <c r="K2892" s="42"/>
      <c r="L2892" s="42"/>
    </row>
    <row r="2893" spans="11:12" ht="12.75">
      <c r="K2893" s="42"/>
      <c r="L2893" s="42"/>
    </row>
    <row r="2894" spans="11:12" ht="12.75">
      <c r="K2894" s="42"/>
      <c r="L2894" s="42"/>
    </row>
    <row r="2895" spans="11:12" ht="12.75">
      <c r="K2895" s="42"/>
      <c r="L2895" s="42"/>
    </row>
    <row r="2896" spans="11:12" ht="12.75">
      <c r="K2896" s="42"/>
      <c r="L2896" s="42"/>
    </row>
    <row r="2897" spans="11:12" ht="12.75">
      <c r="K2897" s="42"/>
      <c r="L2897" s="42"/>
    </row>
    <row r="2898" spans="11:12" ht="12.75">
      <c r="K2898" s="42"/>
      <c r="L2898" s="42"/>
    </row>
    <row r="2899" spans="11:12" ht="12.75">
      <c r="K2899" s="42"/>
      <c r="L2899" s="42"/>
    </row>
    <row r="2900" spans="11:12" ht="12.75">
      <c r="K2900" s="42"/>
      <c r="L2900" s="42"/>
    </row>
    <row r="2901" spans="11:12" ht="12.75">
      <c r="K2901" s="42"/>
      <c r="L2901" s="42"/>
    </row>
    <row r="2902" spans="11:12" ht="12.75">
      <c r="K2902" s="42"/>
      <c r="L2902" s="42"/>
    </row>
    <row r="2903" spans="11:12" ht="12.75">
      <c r="K2903" s="42"/>
      <c r="L2903" s="42"/>
    </row>
    <row r="2904" spans="11:12" ht="12.75">
      <c r="K2904" s="42"/>
      <c r="L2904" s="42"/>
    </row>
    <row r="2905" spans="11:12" ht="12.75">
      <c r="K2905" s="42"/>
      <c r="L2905" s="42"/>
    </row>
    <row r="2906" spans="11:12" ht="12.75">
      <c r="K2906" s="42"/>
      <c r="L2906" s="42"/>
    </row>
    <row r="2907" spans="11:12" ht="12.75">
      <c r="K2907" s="42"/>
      <c r="L2907" s="42"/>
    </row>
    <row r="2908" spans="11:12" ht="12.75">
      <c r="K2908" s="42"/>
      <c r="L2908" s="42"/>
    </row>
    <row r="2909" spans="11:12" ht="12.75">
      <c r="K2909" s="42"/>
      <c r="L2909" s="42"/>
    </row>
    <row r="2910" spans="11:12" ht="12.75">
      <c r="K2910" s="42"/>
      <c r="L2910" s="42"/>
    </row>
    <row r="2911" spans="11:12" ht="12.75">
      <c r="K2911" s="42"/>
      <c r="L2911" s="42"/>
    </row>
    <row r="2912" spans="11:12" ht="12.75">
      <c r="K2912" s="42"/>
      <c r="L2912" s="42"/>
    </row>
    <row r="2913" spans="11:12" ht="12.75">
      <c r="K2913" s="42"/>
      <c r="L2913" s="42"/>
    </row>
    <row r="2914" spans="11:12" ht="12.75">
      <c r="K2914" s="42"/>
      <c r="L2914" s="42"/>
    </row>
    <row r="2915" spans="11:12" ht="12.75">
      <c r="K2915" s="42"/>
      <c r="L2915" s="42"/>
    </row>
    <row r="2916" spans="11:12" ht="12.75">
      <c r="K2916" s="42"/>
      <c r="L2916" s="42"/>
    </row>
    <row r="2917" spans="11:12" ht="12.75">
      <c r="K2917" s="42"/>
      <c r="L2917" s="42"/>
    </row>
    <row r="2918" spans="11:12" ht="12.75">
      <c r="K2918" s="42"/>
      <c r="L2918" s="42"/>
    </row>
    <row r="2919" spans="11:12" ht="12.75">
      <c r="K2919" s="42"/>
      <c r="L2919" s="42"/>
    </row>
    <row r="2920" spans="11:12" ht="12.75">
      <c r="K2920" s="42"/>
      <c r="L2920" s="42"/>
    </row>
    <row r="2921" spans="11:12" ht="12.75">
      <c r="K2921" s="42"/>
      <c r="L2921" s="42"/>
    </row>
    <row r="2922" spans="11:12" ht="12.75">
      <c r="K2922" s="42"/>
      <c r="L2922" s="42"/>
    </row>
    <row r="2923" spans="11:12" ht="12.75">
      <c r="K2923" s="42"/>
      <c r="L2923" s="42"/>
    </row>
    <row r="2924" spans="11:12" ht="12.75">
      <c r="K2924" s="42"/>
      <c r="L2924" s="42"/>
    </row>
    <row r="2925" spans="11:12" ht="12.75">
      <c r="K2925" s="42"/>
      <c r="L2925" s="42"/>
    </row>
    <row r="2926" spans="11:12" ht="12.75">
      <c r="K2926" s="42"/>
      <c r="L2926" s="42"/>
    </row>
    <row r="2927" spans="11:12" ht="12.75">
      <c r="K2927" s="42"/>
      <c r="L2927" s="42"/>
    </row>
    <row r="2928" spans="11:12" ht="12.75">
      <c r="K2928" s="42"/>
      <c r="L2928" s="42"/>
    </row>
    <row r="2929" spans="11:12" ht="12.75">
      <c r="K2929" s="42"/>
      <c r="L2929" s="42"/>
    </row>
    <row r="2930" spans="11:12" ht="12.75">
      <c r="K2930" s="42"/>
      <c r="L2930" s="42"/>
    </row>
    <row r="2931" spans="11:12" ht="12.75">
      <c r="K2931" s="42"/>
      <c r="L2931" s="42"/>
    </row>
    <row r="2932" spans="11:12" ht="12.75">
      <c r="K2932" s="42"/>
      <c r="L2932" s="42"/>
    </row>
    <row r="2933" spans="11:12" ht="12.75">
      <c r="K2933" s="42"/>
      <c r="L2933" s="42"/>
    </row>
    <row r="2934" spans="11:12" ht="12.75">
      <c r="K2934" s="42"/>
      <c r="L2934" s="42"/>
    </row>
    <row r="2935" spans="11:12" ht="12.75">
      <c r="K2935" s="42"/>
      <c r="L2935" s="42"/>
    </row>
    <row r="2936" spans="11:12" ht="12.75">
      <c r="K2936" s="42"/>
      <c r="L2936" s="42"/>
    </row>
    <row r="2937" spans="11:12" ht="12.75">
      <c r="K2937" s="42"/>
      <c r="L2937" s="42"/>
    </row>
    <row r="2938" spans="11:12" ht="12.75">
      <c r="K2938" s="42"/>
      <c r="L2938" s="42"/>
    </row>
    <row r="2939" spans="11:12" ht="12.75">
      <c r="K2939" s="42"/>
      <c r="L2939" s="42"/>
    </row>
    <row r="2940" spans="11:12" ht="12.75">
      <c r="K2940" s="42"/>
      <c r="L2940" s="42"/>
    </row>
    <row r="2941" spans="11:12" ht="12.75">
      <c r="K2941" s="42"/>
      <c r="L2941" s="42"/>
    </row>
    <row r="2942" spans="11:12" ht="12.75">
      <c r="K2942" s="42"/>
      <c r="L2942" s="42"/>
    </row>
    <row r="2943" spans="11:12" ht="12.75">
      <c r="K2943" s="42"/>
      <c r="L2943" s="42"/>
    </row>
    <row r="2944" spans="11:12" ht="12.75">
      <c r="K2944" s="42"/>
      <c r="L2944" s="42"/>
    </row>
    <row r="2945" spans="11:12" ht="12.75">
      <c r="K2945" s="42"/>
      <c r="L2945" s="42"/>
    </row>
    <row r="2946" spans="11:12" ht="12.75">
      <c r="K2946" s="42"/>
      <c r="L2946" s="42"/>
    </row>
    <row r="2947" spans="11:12" ht="12.75">
      <c r="K2947" s="42"/>
      <c r="L2947" s="42"/>
    </row>
    <row r="2948" spans="11:12" ht="12.75">
      <c r="K2948" s="42"/>
      <c r="L2948" s="42"/>
    </row>
    <row r="2949" spans="11:12" ht="12.75">
      <c r="K2949" s="42"/>
      <c r="L2949" s="42"/>
    </row>
    <row r="2950" spans="11:12" ht="12.75">
      <c r="K2950" s="42"/>
      <c r="L2950" s="42"/>
    </row>
    <row r="2951" spans="11:12" ht="12.75">
      <c r="K2951" s="42"/>
      <c r="L2951" s="42"/>
    </row>
    <row r="2952" spans="11:12" ht="12.75">
      <c r="K2952" s="42"/>
      <c r="L2952" s="42"/>
    </row>
    <row r="2953" spans="11:12" ht="12.75">
      <c r="K2953" s="42"/>
      <c r="L2953" s="42"/>
    </row>
    <row r="2954" spans="11:12" ht="12.75">
      <c r="K2954" s="42"/>
      <c r="L2954" s="42"/>
    </row>
    <row r="2955" spans="11:12" ht="12.75">
      <c r="K2955" s="42"/>
      <c r="L2955" s="42"/>
    </row>
    <row r="2956" spans="11:12" ht="12.75">
      <c r="K2956" s="42"/>
      <c r="L2956" s="42"/>
    </row>
    <row r="2957" spans="11:12" ht="12.75">
      <c r="K2957" s="42"/>
      <c r="L2957" s="42"/>
    </row>
    <row r="2958" spans="11:12" ht="12.75">
      <c r="K2958" s="42"/>
      <c r="L2958" s="42"/>
    </row>
    <row r="2959" spans="11:12" ht="12.75">
      <c r="K2959" s="42"/>
      <c r="L2959" s="42"/>
    </row>
    <row r="2960" spans="11:12" ht="12.75">
      <c r="K2960" s="42"/>
      <c r="L2960" s="42"/>
    </row>
    <row r="2961" spans="11:12" ht="12.75">
      <c r="K2961" s="42"/>
      <c r="L2961" s="42"/>
    </row>
    <row r="2962" spans="11:12" ht="12.75">
      <c r="K2962" s="42"/>
      <c r="L2962" s="42"/>
    </row>
    <row r="2963" spans="11:12" ht="12.75">
      <c r="K2963" s="42"/>
      <c r="L2963" s="42"/>
    </row>
    <row r="2964" spans="11:12" ht="12.75">
      <c r="K2964" s="42"/>
      <c r="L2964" s="42"/>
    </row>
    <row r="2965" spans="11:12" ht="12.75">
      <c r="K2965" s="42"/>
      <c r="L2965" s="42"/>
    </row>
    <row r="2966" spans="11:12" ht="12.75">
      <c r="K2966" s="42"/>
      <c r="L2966" s="42"/>
    </row>
    <row r="2967" spans="11:12" ht="12.75">
      <c r="K2967" s="42"/>
      <c r="L2967" s="42"/>
    </row>
    <row r="2968" spans="11:12" ht="12.75">
      <c r="K2968" s="42"/>
      <c r="L2968" s="42"/>
    </row>
    <row r="2969" spans="11:12" ht="12.75">
      <c r="K2969" s="42"/>
      <c r="L2969" s="42"/>
    </row>
    <row r="2970" spans="11:12" ht="12.75">
      <c r="K2970" s="42"/>
      <c r="L2970" s="42"/>
    </row>
    <row r="2971" spans="11:12" ht="12.75">
      <c r="K2971" s="42"/>
      <c r="L2971" s="42"/>
    </row>
    <row r="2972" spans="11:12" ht="12.75">
      <c r="K2972" s="42"/>
      <c r="L2972" s="42"/>
    </row>
    <row r="2973" spans="11:12" ht="12.75">
      <c r="K2973" s="42"/>
      <c r="L2973" s="42"/>
    </row>
    <row r="2974" spans="11:12" ht="12.75">
      <c r="K2974" s="42"/>
      <c r="L2974" s="42"/>
    </row>
    <row r="2975" spans="11:12" ht="12.75">
      <c r="K2975" s="42"/>
      <c r="L2975" s="42"/>
    </row>
    <row r="2976" spans="11:12" ht="12.75">
      <c r="K2976" s="42"/>
      <c r="L2976" s="42"/>
    </row>
    <row r="2977" spans="11:12" ht="12.75">
      <c r="K2977" s="42"/>
      <c r="L2977" s="42"/>
    </row>
    <row r="2978" spans="11:12" ht="12.75">
      <c r="K2978" s="42"/>
      <c r="L2978" s="42"/>
    </row>
    <row r="2979" spans="11:12" ht="12.75">
      <c r="K2979" s="42"/>
      <c r="L2979" s="42"/>
    </row>
    <row r="2980" spans="11:12" ht="12.75">
      <c r="K2980" s="42"/>
      <c r="L2980" s="42"/>
    </row>
    <row r="2981" spans="11:12" ht="12.75">
      <c r="K2981" s="42"/>
      <c r="L2981" s="42"/>
    </row>
    <row r="2982" spans="11:12" ht="12.75">
      <c r="K2982" s="42"/>
      <c r="L2982" s="42"/>
    </row>
    <row r="2983" spans="11:12" ht="12.75">
      <c r="K2983" s="42"/>
      <c r="L2983" s="42"/>
    </row>
    <row r="2984" spans="11:12" ht="12.75">
      <c r="K2984" s="42"/>
      <c r="L2984" s="42"/>
    </row>
    <row r="2985" spans="11:12" ht="12.75">
      <c r="K2985" s="42"/>
      <c r="L2985" s="42"/>
    </row>
    <row r="2986" spans="11:12" ht="12.75">
      <c r="K2986" s="42"/>
      <c r="L2986" s="42"/>
    </row>
    <row r="2987" spans="11:12" ht="12.75">
      <c r="K2987" s="42"/>
      <c r="L2987" s="42"/>
    </row>
    <row r="2988" spans="11:12" ht="12.75">
      <c r="K2988" s="42"/>
      <c r="L2988" s="42"/>
    </row>
    <row r="2989" spans="11:12" ht="12.75">
      <c r="K2989" s="42"/>
      <c r="L2989" s="42"/>
    </row>
    <row r="2990" spans="11:12" ht="12.75">
      <c r="K2990" s="42"/>
      <c r="L2990" s="42"/>
    </row>
    <row r="2991" spans="11:12" ht="12.75">
      <c r="K2991" s="42"/>
      <c r="L2991" s="42"/>
    </row>
    <row r="2992" spans="11:12" ht="12.75">
      <c r="K2992" s="42"/>
      <c r="L2992" s="42"/>
    </row>
    <row r="2993" spans="11:12" ht="12.75">
      <c r="K2993" s="42"/>
      <c r="L2993" s="42"/>
    </row>
    <row r="2994" spans="11:12" ht="12.75">
      <c r="K2994" s="42"/>
      <c r="L2994" s="42"/>
    </row>
    <row r="2995" spans="11:12" ht="12.75">
      <c r="K2995" s="42"/>
      <c r="L2995" s="42"/>
    </row>
    <row r="2996" spans="11:12" ht="12.75">
      <c r="K2996" s="42"/>
      <c r="L2996" s="42"/>
    </row>
    <row r="2997" spans="11:12" ht="12.75">
      <c r="K2997" s="42"/>
      <c r="L2997" s="42"/>
    </row>
    <row r="2998" spans="11:12" ht="12.75">
      <c r="K2998" s="42"/>
      <c r="L2998" s="42"/>
    </row>
    <row r="2999" spans="11:12" ht="12.75">
      <c r="K2999" s="42"/>
      <c r="L2999" s="42"/>
    </row>
    <row r="3000" spans="11:12" ht="12.75">
      <c r="K3000" s="42"/>
      <c r="L3000" s="42"/>
    </row>
    <row r="3001" spans="11:12" ht="12.75">
      <c r="K3001" s="42"/>
      <c r="L3001" s="42"/>
    </row>
    <row r="3002" spans="11:12" ht="12.75">
      <c r="K3002" s="42"/>
      <c r="L3002" s="42"/>
    </row>
    <row r="3003" spans="11:12" ht="12.75">
      <c r="K3003" s="42"/>
      <c r="L3003" s="42"/>
    </row>
    <row r="3004" spans="11:12" ht="12.75">
      <c r="K3004" s="42"/>
      <c r="L3004" s="42"/>
    </row>
    <row r="3005" spans="11:12" ht="12.75">
      <c r="K3005" s="42"/>
      <c r="L3005" s="42"/>
    </row>
    <row r="3006" spans="11:12" ht="12.75">
      <c r="K3006" s="42"/>
      <c r="L3006" s="42"/>
    </row>
    <row r="3007" spans="11:12" ht="12.75">
      <c r="K3007" s="42"/>
      <c r="L3007" s="42"/>
    </row>
    <row r="3008" spans="11:12" ht="12.75">
      <c r="K3008" s="42"/>
      <c r="L3008" s="42"/>
    </row>
    <row r="3009" spans="11:12" ht="12.75">
      <c r="K3009" s="42"/>
      <c r="L3009" s="42"/>
    </row>
    <row r="3010" spans="11:12" ht="12.75">
      <c r="K3010" s="42"/>
      <c r="L3010" s="42"/>
    </row>
    <row r="3011" spans="11:12" ht="12.75">
      <c r="K3011" s="42"/>
      <c r="L3011" s="42"/>
    </row>
    <row r="3012" spans="11:12" ht="12.75">
      <c r="K3012" s="42"/>
      <c r="L3012" s="42"/>
    </row>
    <row r="3013" spans="11:12" ht="12.75">
      <c r="K3013" s="42"/>
      <c r="L3013" s="42"/>
    </row>
    <row r="3014" spans="11:12" ht="12.75">
      <c r="K3014" s="42"/>
      <c r="L3014" s="42"/>
    </row>
    <row r="3015" spans="11:12" ht="12.75">
      <c r="K3015" s="42"/>
      <c r="L3015" s="42"/>
    </row>
    <row r="3016" spans="11:12" ht="12.75">
      <c r="K3016" s="42"/>
      <c r="L3016" s="42"/>
    </row>
    <row r="3017" spans="11:12" ht="12.75">
      <c r="K3017" s="42"/>
      <c r="L3017" s="42"/>
    </row>
    <row r="3018" spans="11:12" ht="12.75">
      <c r="K3018" s="42"/>
      <c r="L3018" s="42"/>
    </row>
    <row r="3019" spans="11:12" ht="12.75">
      <c r="K3019" s="42"/>
      <c r="L3019" s="42"/>
    </row>
    <row r="3020" spans="11:12" ht="12.75">
      <c r="K3020" s="42"/>
      <c r="L3020" s="42"/>
    </row>
    <row r="3021" spans="11:12" ht="12.75">
      <c r="K3021" s="42"/>
      <c r="L3021" s="42"/>
    </row>
    <row r="3022" spans="11:12" ht="12.75">
      <c r="K3022" s="42"/>
      <c r="L3022" s="42"/>
    </row>
    <row r="3023" spans="11:12" ht="12.75">
      <c r="K3023" s="42"/>
      <c r="L3023" s="42"/>
    </row>
    <row r="3024" spans="11:12" ht="12.75">
      <c r="K3024" s="42"/>
      <c r="L3024" s="42"/>
    </row>
    <row r="3025" spans="11:12" ht="12.75">
      <c r="K3025" s="42"/>
      <c r="L3025" s="42"/>
    </row>
    <row r="3026" spans="11:12" ht="12.75">
      <c r="K3026" s="42"/>
      <c r="L3026" s="42"/>
    </row>
    <row r="3027" spans="11:12" ht="12.75">
      <c r="K3027" s="42"/>
      <c r="L3027" s="42"/>
    </row>
    <row r="3028" spans="11:12" ht="12.75">
      <c r="K3028" s="42"/>
      <c r="L3028" s="42"/>
    </row>
    <row r="3029" spans="11:12" ht="12.75">
      <c r="K3029" s="42"/>
      <c r="L3029" s="42"/>
    </row>
    <row r="3030" spans="11:12" ht="12.75">
      <c r="K3030" s="42"/>
      <c r="L3030" s="42"/>
    </row>
    <row r="3031" spans="11:12" ht="12.75">
      <c r="K3031" s="42"/>
      <c r="L3031" s="42"/>
    </row>
    <row r="3032" spans="11:12" ht="12.75">
      <c r="K3032" s="42"/>
      <c r="L3032" s="42"/>
    </row>
    <row r="3033" spans="11:12" ht="12.75">
      <c r="K3033" s="42"/>
      <c r="L3033" s="42"/>
    </row>
    <row r="3034" spans="11:12" ht="12.75">
      <c r="K3034" s="42"/>
      <c r="L3034" s="42"/>
    </row>
    <row r="3035" spans="11:12" ht="12.75">
      <c r="K3035" s="42"/>
      <c r="L3035" s="42"/>
    </row>
    <row r="3036" spans="11:12" ht="12.75">
      <c r="K3036" s="42"/>
      <c r="L3036" s="42"/>
    </row>
    <row r="3037" spans="11:12" ht="12.75">
      <c r="K3037" s="42"/>
      <c r="L3037" s="42"/>
    </row>
    <row r="3038" spans="11:12" ht="12.75">
      <c r="K3038" s="42"/>
      <c r="L3038" s="42"/>
    </row>
    <row r="3039" spans="11:12" ht="12.75">
      <c r="K3039" s="42"/>
      <c r="L3039" s="42"/>
    </row>
    <row r="3040" spans="11:12" ht="12.75">
      <c r="K3040" s="42"/>
      <c r="L3040" s="42"/>
    </row>
    <row r="3041" spans="11:12" ht="12.75">
      <c r="K3041" s="42"/>
      <c r="L3041" s="42"/>
    </row>
    <row r="3042" spans="11:12" ht="12.75">
      <c r="K3042" s="42"/>
      <c r="L3042" s="42"/>
    </row>
    <row r="3043" spans="11:12" ht="12.75">
      <c r="K3043" s="42"/>
      <c r="L3043" s="42"/>
    </row>
    <row r="3044" spans="11:12" ht="12.75">
      <c r="K3044" s="42"/>
      <c r="L3044" s="42"/>
    </row>
    <row r="3045" spans="11:12" ht="12.75">
      <c r="K3045" s="42"/>
      <c r="L3045" s="42"/>
    </row>
    <row r="3046" spans="11:12" ht="12.75">
      <c r="K3046" s="42"/>
      <c r="L3046" s="42"/>
    </row>
    <row r="3047" spans="11:12" ht="12.75">
      <c r="K3047" s="42"/>
      <c r="L3047" s="42"/>
    </row>
    <row r="3048" spans="11:12" ht="12.75">
      <c r="K3048" s="42"/>
      <c r="L3048" s="42"/>
    </row>
    <row r="3049" spans="11:12" ht="12.75">
      <c r="K3049" s="42"/>
      <c r="L3049" s="42"/>
    </row>
    <row r="3050" spans="11:12" ht="12.75">
      <c r="K3050" s="42"/>
      <c r="L3050" s="42"/>
    </row>
    <row r="3051" spans="11:12" ht="12.75">
      <c r="K3051" s="42"/>
      <c r="L3051" s="42"/>
    </row>
    <row r="3052" spans="11:12" ht="12.75">
      <c r="K3052" s="42"/>
      <c r="L3052" s="42"/>
    </row>
    <row r="3053" spans="11:12" ht="12.75">
      <c r="K3053" s="42"/>
      <c r="L3053" s="42"/>
    </row>
    <row r="3054" spans="11:12" ht="12.75">
      <c r="K3054" s="42"/>
      <c r="L3054" s="42"/>
    </row>
    <row r="3055" spans="11:12" ht="12.75">
      <c r="K3055" s="42"/>
      <c r="L3055" s="42"/>
    </row>
    <row r="3056" spans="11:12" ht="12.75">
      <c r="K3056" s="42"/>
      <c r="L3056" s="42"/>
    </row>
    <row r="3057" spans="11:12" ht="12.75">
      <c r="K3057" s="42"/>
      <c r="L3057" s="42"/>
    </row>
    <row r="3058" spans="11:12" ht="12.75">
      <c r="K3058" s="42"/>
      <c r="L3058" s="42"/>
    </row>
    <row r="3059" spans="11:12" ht="12.75">
      <c r="K3059" s="42"/>
      <c r="L3059" s="42"/>
    </row>
    <row r="3060" spans="11:12" ht="12.75">
      <c r="K3060" s="42"/>
      <c r="L3060" s="42"/>
    </row>
    <row r="3061" spans="11:12" ht="12.75">
      <c r="K3061" s="42"/>
      <c r="L3061" s="42"/>
    </row>
    <row r="3062" spans="11:12" ht="12.75">
      <c r="K3062" s="42"/>
      <c r="L3062" s="42"/>
    </row>
    <row r="3063" spans="11:12" ht="12.75">
      <c r="K3063" s="42"/>
      <c r="L3063" s="42"/>
    </row>
    <row r="3064" spans="11:12" ht="12.75">
      <c r="K3064" s="42"/>
      <c r="L3064" s="42"/>
    </row>
    <row r="3065" spans="11:12" ht="12.75">
      <c r="K3065" s="42"/>
      <c r="L3065" s="42"/>
    </row>
    <row r="3066" spans="11:12" ht="12.75">
      <c r="K3066" s="42"/>
      <c r="L3066" s="42"/>
    </row>
    <row r="3067" spans="11:12" ht="12.75">
      <c r="K3067" s="42"/>
      <c r="L3067" s="42"/>
    </row>
    <row r="3068" spans="11:12" ht="12.75">
      <c r="K3068" s="42"/>
      <c r="L3068" s="42"/>
    </row>
    <row r="3069" spans="11:12" ht="12.75">
      <c r="K3069" s="42"/>
      <c r="L3069" s="42"/>
    </row>
    <row r="3070" spans="11:12" ht="12.75">
      <c r="K3070" s="42"/>
      <c r="L3070" s="42"/>
    </row>
    <row r="3071" spans="11:12" ht="12.75">
      <c r="K3071" s="42"/>
      <c r="L3071" s="42"/>
    </row>
    <row r="3072" spans="11:12" ht="12.75">
      <c r="K3072" s="42"/>
      <c r="L3072" s="42"/>
    </row>
    <row r="3073" spans="11:12" ht="12.75">
      <c r="K3073" s="42"/>
      <c r="L3073" s="42"/>
    </row>
    <row r="3074" spans="11:12" ht="12.75">
      <c r="K3074" s="42"/>
      <c r="L3074" s="42"/>
    </row>
    <row r="3075" spans="11:12" ht="12.75">
      <c r="K3075" s="42"/>
      <c r="L3075" s="42"/>
    </row>
    <row r="3076" spans="11:12" ht="12.75">
      <c r="K3076" s="42"/>
      <c r="L3076" s="42"/>
    </row>
    <row r="3077" spans="11:12" ht="12.75">
      <c r="K3077" s="42"/>
      <c r="L3077" s="42"/>
    </row>
    <row r="3078" spans="11:12" ht="12.75">
      <c r="K3078" s="42"/>
      <c r="L3078" s="42"/>
    </row>
    <row r="3079" spans="11:12" ht="12.75">
      <c r="K3079" s="42"/>
      <c r="L3079" s="42"/>
    </row>
    <row r="3080" spans="11:12" ht="12.75">
      <c r="K3080" s="42"/>
      <c r="L3080" s="42"/>
    </row>
    <row r="3081" spans="11:12" ht="12.75">
      <c r="K3081" s="42"/>
      <c r="L3081" s="42"/>
    </row>
    <row r="3082" spans="11:12" ht="12.75">
      <c r="K3082" s="42"/>
      <c r="L3082" s="42"/>
    </row>
    <row r="3083" spans="11:12" ht="12.75">
      <c r="K3083" s="42"/>
      <c r="L3083" s="42"/>
    </row>
    <row r="3084" spans="11:12" ht="12.75">
      <c r="K3084" s="42"/>
      <c r="L3084" s="42"/>
    </row>
    <row r="3085" spans="11:12" ht="12.75">
      <c r="K3085" s="42"/>
      <c r="L3085" s="42"/>
    </row>
    <row r="3086" spans="11:12" ht="12.75">
      <c r="K3086" s="42"/>
      <c r="L3086" s="42"/>
    </row>
    <row r="3087" spans="11:12" ht="12.75">
      <c r="K3087" s="42"/>
      <c r="L3087" s="42"/>
    </row>
    <row r="3088" spans="11:12" ht="12.75">
      <c r="K3088" s="42"/>
      <c r="L3088" s="42"/>
    </row>
    <row r="3089" spans="11:12" ht="12.75">
      <c r="K3089" s="42"/>
      <c r="L3089" s="42"/>
    </row>
    <row r="3090" spans="11:12" ht="12.75">
      <c r="K3090" s="42"/>
      <c r="L3090" s="42"/>
    </row>
    <row r="3091" spans="11:12" ht="12.75">
      <c r="K3091" s="42"/>
      <c r="L3091" s="42"/>
    </row>
    <row r="3092" spans="11:12" ht="12.75">
      <c r="K3092" s="42"/>
      <c r="L3092" s="42"/>
    </row>
    <row r="3093" spans="11:12" ht="12.75">
      <c r="K3093" s="42"/>
      <c r="L3093" s="42"/>
    </row>
    <row r="3094" spans="11:12" ht="12.75">
      <c r="K3094" s="42"/>
      <c r="L3094" s="42"/>
    </row>
    <row r="3095" spans="11:12" ht="12.75">
      <c r="K3095" s="42"/>
      <c r="L3095" s="42"/>
    </row>
    <row r="3096" spans="11:12" ht="12.75">
      <c r="K3096" s="42"/>
      <c r="L3096" s="42"/>
    </row>
    <row r="3097" spans="11:12" ht="12.75">
      <c r="K3097" s="42"/>
      <c r="L3097" s="42"/>
    </row>
    <row r="3098" spans="11:12" ht="12.75">
      <c r="K3098" s="42"/>
      <c r="L3098" s="42"/>
    </row>
    <row r="3099" spans="11:12" ht="12.75">
      <c r="K3099" s="42"/>
      <c r="L3099" s="42"/>
    </row>
    <row r="3100" spans="11:12" ht="12.75">
      <c r="K3100" s="42"/>
      <c r="L3100" s="42"/>
    </row>
    <row r="3101" spans="11:12" ht="12.75">
      <c r="K3101" s="42"/>
      <c r="L3101" s="42"/>
    </row>
    <row r="3102" spans="11:12" ht="12.75">
      <c r="K3102" s="42"/>
      <c r="L3102" s="42"/>
    </row>
    <row r="3103" spans="11:12" ht="12.75">
      <c r="K3103" s="42"/>
      <c r="L3103" s="42"/>
    </row>
    <row r="3104" spans="11:12" ht="12.75">
      <c r="K3104" s="42"/>
      <c r="L3104" s="42"/>
    </row>
    <row r="3105" spans="11:12" ht="12.75">
      <c r="K3105" s="42"/>
      <c r="L3105" s="42"/>
    </row>
    <row r="3106" spans="11:12" ht="12.75">
      <c r="K3106" s="42"/>
      <c r="L3106" s="42"/>
    </row>
    <row r="3107" spans="11:12" ht="12.75">
      <c r="K3107" s="42"/>
      <c r="L3107" s="42"/>
    </row>
    <row r="3108" spans="11:12" ht="12.75">
      <c r="K3108" s="42"/>
      <c r="L3108" s="42"/>
    </row>
    <row r="3109" spans="11:12" ht="12.75">
      <c r="K3109" s="42"/>
      <c r="L3109" s="42"/>
    </row>
    <row r="3110" spans="11:12" ht="12.75">
      <c r="K3110" s="42"/>
      <c r="L3110" s="42"/>
    </row>
    <row r="3111" spans="11:12" ht="12.75">
      <c r="K3111" s="42"/>
      <c r="L3111" s="42"/>
    </row>
    <row r="3112" spans="11:12" ht="12.75">
      <c r="K3112" s="42"/>
      <c r="L3112" s="42"/>
    </row>
    <row r="3113" spans="11:12" ht="12.75">
      <c r="K3113" s="42"/>
      <c r="L3113" s="42"/>
    </row>
    <row r="3114" spans="11:12" ht="12.75">
      <c r="K3114" s="42"/>
      <c r="L3114" s="42"/>
    </row>
    <row r="3115" spans="11:12" ht="12.75">
      <c r="K3115" s="42"/>
      <c r="L3115" s="42"/>
    </row>
    <row r="3116" spans="11:12" ht="12.75">
      <c r="K3116" s="42"/>
      <c r="L3116" s="42"/>
    </row>
    <row r="3117" spans="11:12" ht="12.75">
      <c r="K3117" s="42"/>
      <c r="L3117" s="42"/>
    </row>
    <row r="3118" spans="11:12" ht="12.75">
      <c r="K3118" s="42"/>
      <c r="L3118" s="42"/>
    </row>
    <row r="3119" spans="11:12" ht="12.75">
      <c r="K3119" s="42"/>
      <c r="L3119" s="42"/>
    </row>
    <row r="3120" spans="11:12" ht="12.75">
      <c r="K3120" s="42"/>
      <c r="L3120" s="42"/>
    </row>
    <row r="3121" spans="11:12" ht="12.75">
      <c r="K3121" s="42"/>
      <c r="L3121" s="42"/>
    </row>
    <row r="3122" spans="11:12" ht="12.75">
      <c r="K3122" s="42"/>
      <c r="L3122" s="42"/>
    </row>
    <row r="3123" spans="11:12" ht="12.75">
      <c r="K3123" s="42"/>
      <c r="L3123" s="42"/>
    </row>
    <row r="3124" spans="11:12" ht="12.75">
      <c r="K3124" s="42"/>
      <c r="L3124" s="42"/>
    </row>
    <row r="3125" spans="11:12" ht="12.75">
      <c r="K3125" s="42"/>
      <c r="L3125" s="42"/>
    </row>
    <row r="3126" spans="11:12" ht="12.75">
      <c r="K3126" s="42"/>
      <c r="L3126" s="42"/>
    </row>
    <row r="3127" spans="11:12" ht="12.75">
      <c r="K3127" s="42"/>
      <c r="L3127" s="42"/>
    </row>
    <row r="3128" spans="11:12" ht="12.75">
      <c r="K3128" s="42"/>
      <c r="L3128" s="42"/>
    </row>
    <row r="3129" spans="11:12" ht="12.75">
      <c r="K3129" s="42"/>
      <c r="L3129" s="42"/>
    </row>
    <row r="3130" spans="11:12" ht="12.75">
      <c r="K3130" s="42"/>
      <c r="L3130" s="42"/>
    </row>
    <row r="3131" spans="11:12" ht="12.75">
      <c r="K3131" s="42"/>
      <c r="L3131" s="42"/>
    </row>
    <row r="3132" spans="11:12" ht="12.75">
      <c r="K3132" s="42"/>
      <c r="L3132" s="42"/>
    </row>
    <row r="3133" spans="11:12" ht="12.75">
      <c r="K3133" s="42"/>
      <c r="L3133" s="42"/>
    </row>
    <row r="3134" spans="11:12" ht="12.75">
      <c r="K3134" s="42"/>
      <c r="L3134" s="42"/>
    </row>
    <row r="3135" spans="11:12" ht="12.75">
      <c r="K3135" s="42"/>
      <c r="L3135" s="42"/>
    </row>
    <row r="3136" spans="11:12" ht="12.75">
      <c r="K3136" s="42"/>
      <c r="L3136" s="42"/>
    </row>
    <row r="3137" spans="11:12" ht="12.75">
      <c r="K3137" s="42"/>
      <c r="L3137" s="42"/>
    </row>
    <row r="3138" spans="11:12" ht="12.75">
      <c r="K3138" s="42"/>
      <c r="L3138" s="42"/>
    </row>
    <row r="3139" spans="11:12" ht="12.75">
      <c r="K3139" s="42"/>
      <c r="L3139" s="42"/>
    </row>
    <row r="3140" spans="11:12" ht="12.75">
      <c r="K3140" s="42"/>
      <c r="L3140" s="42"/>
    </row>
    <row r="3141" spans="11:12" ht="12.75">
      <c r="K3141" s="42"/>
      <c r="L3141" s="42"/>
    </row>
    <row r="3142" spans="11:12" ht="12.75">
      <c r="K3142" s="42"/>
      <c r="L3142" s="42"/>
    </row>
    <row r="3143" spans="11:12" ht="12.75">
      <c r="K3143" s="42"/>
      <c r="L3143" s="42"/>
    </row>
    <row r="3144" spans="11:12" ht="12.75">
      <c r="K3144" s="42"/>
      <c r="L3144" s="42"/>
    </row>
    <row r="3145" spans="11:12" ht="12.75">
      <c r="K3145" s="42"/>
      <c r="L3145" s="42"/>
    </row>
    <row r="3146" spans="11:12" ht="12.75">
      <c r="K3146" s="42"/>
      <c r="L3146" s="42"/>
    </row>
    <row r="3147" spans="11:12" ht="12.75">
      <c r="K3147" s="42"/>
      <c r="L3147" s="42"/>
    </row>
    <row r="3148" spans="11:12" ht="12.75">
      <c r="K3148" s="42"/>
      <c r="L3148" s="42"/>
    </row>
    <row r="3149" spans="11:12" ht="12.75">
      <c r="K3149" s="42"/>
      <c r="L3149" s="42"/>
    </row>
    <row r="3150" spans="11:12" ht="12.75">
      <c r="K3150" s="42"/>
      <c r="L3150" s="42"/>
    </row>
    <row r="3151" spans="11:12" ht="12.75">
      <c r="K3151" s="42"/>
      <c r="L3151" s="42"/>
    </row>
    <row r="3152" spans="11:12" ht="12.75">
      <c r="K3152" s="42"/>
      <c r="L3152" s="42"/>
    </row>
    <row r="3153" spans="11:12" ht="12.75">
      <c r="K3153" s="42"/>
      <c r="L3153" s="42"/>
    </row>
    <row r="3154" spans="11:12" ht="12.75">
      <c r="K3154" s="42"/>
      <c r="L3154" s="42"/>
    </row>
    <row r="3155" spans="11:12" ht="12.75">
      <c r="K3155" s="42"/>
      <c r="L3155" s="42"/>
    </row>
    <row r="3156" spans="11:12" ht="12.75">
      <c r="K3156" s="42"/>
      <c r="L3156" s="42"/>
    </row>
    <row r="3157" spans="11:12" ht="12.75">
      <c r="K3157" s="42"/>
      <c r="L3157" s="42"/>
    </row>
    <row r="3158" spans="11:12" ht="12.75">
      <c r="K3158" s="42"/>
      <c r="L3158" s="42"/>
    </row>
    <row r="3159" spans="11:12" ht="12.75">
      <c r="K3159" s="42"/>
      <c r="L3159" s="42"/>
    </row>
    <row r="3160" spans="11:12" ht="12.75">
      <c r="K3160" s="42"/>
      <c r="L3160" s="42"/>
    </row>
    <row r="3161" spans="11:12" ht="12.75">
      <c r="K3161" s="42"/>
      <c r="L3161" s="42"/>
    </row>
    <row r="3162" spans="11:12" ht="12.75">
      <c r="K3162" s="42"/>
      <c r="L3162" s="42"/>
    </row>
    <row r="3163" spans="11:12" ht="12.75">
      <c r="K3163" s="42"/>
      <c r="L3163" s="42"/>
    </row>
    <row r="3164" spans="11:12" ht="12.75">
      <c r="K3164" s="42"/>
      <c r="L3164" s="42"/>
    </row>
    <row r="3165" spans="11:12" ht="12.75">
      <c r="K3165" s="42"/>
      <c r="L3165" s="42"/>
    </row>
    <row r="3166" spans="11:12" ht="12.75">
      <c r="K3166" s="42"/>
      <c r="L3166" s="42"/>
    </row>
    <row r="3167" spans="11:12" ht="12.75">
      <c r="K3167" s="42"/>
      <c r="L3167" s="42"/>
    </row>
    <row r="3168" spans="11:12" ht="12.75">
      <c r="K3168" s="42"/>
      <c r="L3168" s="42"/>
    </row>
    <row r="3169" spans="11:12" ht="12.75">
      <c r="K3169" s="42"/>
      <c r="L3169" s="42"/>
    </row>
    <row r="3170" spans="11:12" ht="12.75">
      <c r="K3170" s="42"/>
      <c r="L3170" s="42"/>
    </row>
    <row r="3171" spans="11:12" ht="12.75">
      <c r="K3171" s="42"/>
      <c r="L3171" s="42"/>
    </row>
    <row r="3172" spans="11:12" ht="12.75">
      <c r="K3172" s="42"/>
      <c r="L3172" s="42"/>
    </row>
    <row r="3173" spans="11:12" ht="12.75">
      <c r="K3173" s="42"/>
      <c r="L3173" s="42"/>
    </row>
    <row r="3174" spans="11:12" ht="12.75">
      <c r="K3174" s="42"/>
      <c r="L3174" s="42"/>
    </row>
    <row r="3175" spans="11:12" ht="12.75">
      <c r="K3175" s="42"/>
      <c r="L3175" s="42"/>
    </row>
    <row r="3176" spans="11:12" ht="12.75">
      <c r="K3176" s="42"/>
      <c r="L3176" s="42"/>
    </row>
    <row r="3177" spans="11:12" ht="12.75">
      <c r="K3177" s="42"/>
      <c r="L3177" s="42"/>
    </row>
    <row r="3178" spans="11:12" ht="12.75">
      <c r="K3178" s="42"/>
      <c r="L3178" s="42"/>
    </row>
    <row r="3179" spans="11:12" ht="12.75">
      <c r="K3179" s="42"/>
      <c r="L3179" s="42"/>
    </row>
    <row r="3180" spans="11:12" ht="12.75">
      <c r="K3180" s="42"/>
      <c r="L3180" s="42"/>
    </row>
    <row r="3181" spans="11:12" ht="12.75">
      <c r="K3181" s="42"/>
      <c r="L3181" s="42"/>
    </row>
    <row r="3182" spans="11:12" ht="12.75">
      <c r="K3182" s="42"/>
      <c r="L3182" s="42"/>
    </row>
    <row r="3183" spans="11:12" ht="12.75">
      <c r="K3183" s="42"/>
      <c r="L3183" s="42"/>
    </row>
    <row r="3184" spans="11:12" ht="12.75">
      <c r="K3184" s="42"/>
      <c r="L3184" s="42"/>
    </row>
    <row r="3185" spans="11:12" ht="12.75">
      <c r="K3185" s="42"/>
      <c r="L3185" s="42"/>
    </row>
    <row r="3186" spans="11:12" ht="12.75">
      <c r="K3186" s="42"/>
      <c r="L3186" s="42"/>
    </row>
    <row r="3187" spans="11:12" ht="12.75">
      <c r="K3187" s="42"/>
      <c r="L3187" s="42"/>
    </row>
    <row r="3188" spans="11:12" ht="12.75">
      <c r="K3188" s="42"/>
      <c r="L3188" s="42"/>
    </row>
    <row r="3189" spans="11:12" ht="12.75">
      <c r="K3189" s="42"/>
      <c r="L3189" s="42"/>
    </row>
    <row r="3190" spans="11:12" ht="12.75">
      <c r="K3190" s="42"/>
      <c r="L3190" s="42"/>
    </row>
    <row r="3191" spans="11:12" ht="12.75">
      <c r="K3191" s="42"/>
      <c r="L3191" s="42"/>
    </row>
    <row r="3192" spans="11:12" ht="12.75">
      <c r="K3192" s="42"/>
      <c r="L3192" s="42"/>
    </row>
    <row r="3193" spans="11:12" ht="12.75">
      <c r="K3193" s="42"/>
      <c r="L3193" s="42"/>
    </row>
    <row r="3194" spans="11:12" ht="12.75">
      <c r="K3194" s="42"/>
      <c r="L3194" s="42"/>
    </row>
    <row r="3195" spans="11:12" ht="12.75">
      <c r="K3195" s="42"/>
      <c r="L3195" s="42"/>
    </row>
    <row r="3196" spans="11:12" ht="12.75">
      <c r="K3196" s="42"/>
      <c r="L3196" s="42"/>
    </row>
    <row r="3197" spans="11:12" ht="12.75">
      <c r="K3197" s="42"/>
      <c r="L3197" s="42"/>
    </row>
    <row r="3198" spans="11:12" ht="12.75">
      <c r="K3198" s="42"/>
      <c r="L3198" s="42"/>
    </row>
    <row r="3199" spans="11:12" ht="12.75">
      <c r="K3199" s="42"/>
      <c r="L3199" s="42"/>
    </row>
    <row r="3200" spans="11:12" ht="12.75">
      <c r="K3200" s="42"/>
      <c r="L3200" s="42"/>
    </row>
    <row r="3201" spans="11:12" ht="12.75">
      <c r="K3201" s="42"/>
      <c r="L3201" s="42"/>
    </row>
    <row r="3202" spans="11:12" ht="12.75">
      <c r="K3202" s="42"/>
      <c r="L3202" s="42"/>
    </row>
    <row r="3203" spans="11:12" ht="12.75">
      <c r="K3203" s="42"/>
      <c r="L3203" s="42"/>
    </row>
    <row r="3204" spans="11:12" ht="12.75">
      <c r="K3204" s="42"/>
      <c r="L3204" s="42"/>
    </row>
    <row r="3205" spans="11:12" ht="12.75">
      <c r="K3205" s="42"/>
      <c r="L3205" s="42"/>
    </row>
    <row r="3206" spans="11:12" ht="12.75">
      <c r="K3206" s="42"/>
      <c r="L3206" s="42"/>
    </row>
    <row r="3207" spans="11:12" ht="12.75">
      <c r="K3207" s="42"/>
      <c r="L3207" s="42"/>
    </row>
    <row r="3208" spans="11:12" ht="12.75">
      <c r="K3208" s="42"/>
      <c r="L3208" s="42"/>
    </row>
    <row r="3209" spans="11:12" ht="12.75">
      <c r="K3209" s="42"/>
      <c r="L3209" s="42"/>
    </row>
    <row r="3210" spans="11:12" ht="12.75">
      <c r="K3210" s="42"/>
      <c r="L3210" s="42"/>
    </row>
    <row r="3211" spans="11:12" ht="12.75">
      <c r="K3211" s="42"/>
      <c r="L3211" s="42"/>
    </row>
    <row r="3212" spans="11:12" ht="12.75">
      <c r="K3212" s="42"/>
      <c r="L3212" s="42"/>
    </row>
    <row r="3213" spans="11:12" ht="12.75">
      <c r="K3213" s="42"/>
      <c r="L3213" s="42"/>
    </row>
    <row r="3214" spans="11:12" ht="12.75">
      <c r="K3214" s="42"/>
      <c r="L3214" s="42"/>
    </row>
    <row r="3215" spans="11:12" ht="12.75">
      <c r="K3215" s="42"/>
      <c r="L3215" s="42"/>
    </row>
    <row r="3216" spans="11:12" ht="12.75">
      <c r="K3216" s="42"/>
      <c r="L3216" s="42"/>
    </row>
    <row r="3217" spans="11:12" ht="12.75">
      <c r="K3217" s="42"/>
      <c r="L3217" s="42"/>
    </row>
    <row r="3218" spans="11:12" ht="12.75">
      <c r="K3218" s="42"/>
      <c r="L3218" s="42"/>
    </row>
    <row r="3219" spans="11:12" ht="12.75">
      <c r="K3219" s="42"/>
      <c r="L3219" s="42"/>
    </row>
    <row r="3220" spans="11:12" ht="12.75">
      <c r="K3220" s="42"/>
      <c r="L3220" s="42"/>
    </row>
    <row r="3221" spans="11:12" ht="12.75">
      <c r="K3221" s="42"/>
      <c r="L3221" s="42"/>
    </row>
    <row r="3222" spans="11:12" ht="12.75">
      <c r="K3222" s="42"/>
      <c r="L3222" s="42"/>
    </row>
    <row r="3223" spans="11:12" ht="12.75">
      <c r="K3223" s="42"/>
      <c r="L3223" s="42"/>
    </row>
    <row r="3224" spans="11:12" ht="12.75">
      <c r="K3224" s="42"/>
      <c r="L3224" s="42"/>
    </row>
    <row r="3225" spans="11:12" ht="12.75">
      <c r="K3225" s="42"/>
      <c r="L3225" s="42"/>
    </row>
    <row r="3226" spans="11:12" ht="12.75">
      <c r="K3226" s="42"/>
      <c r="L3226" s="42"/>
    </row>
    <row r="3227" spans="11:12" ht="12.75">
      <c r="K3227" s="42"/>
      <c r="L3227" s="42"/>
    </row>
    <row r="3228" spans="11:12" ht="12.75">
      <c r="K3228" s="42"/>
      <c r="L3228" s="42"/>
    </row>
    <row r="3229" spans="11:12" ht="12.75">
      <c r="K3229" s="42"/>
      <c r="L3229" s="42"/>
    </row>
    <row r="3230" spans="11:12" ht="12.75">
      <c r="K3230" s="42"/>
      <c r="L3230" s="42"/>
    </row>
    <row r="3231" spans="11:12" ht="12.75">
      <c r="K3231" s="42"/>
      <c r="L3231" s="42"/>
    </row>
    <row r="3232" spans="11:12" ht="12.75">
      <c r="K3232" s="42"/>
      <c r="L3232" s="42"/>
    </row>
    <row r="3233" spans="11:12" ht="12.75">
      <c r="K3233" s="42"/>
      <c r="L3233" s="42"/>
    </row>
    <row r="3234" spans="11:12" ht="12.75">
      <c r="K3234" s="42"/>
      <c r="L3234" s="42"/>
    </row>
    <row r="3235" spans="11:12" ht="12.75">
      <c r="K3235" s="42"/>
      <c r="L3235" s="42"/>
    </row>
    <row r="3236" spans="11:12" ht="12.75">
      <c r="K3236" s="42"/>
      <c r="L3236" s="42"/>
    </row>
    <row r="3237" spans="11:12" ht="12.75">
      <c r="K3237" s="42"/>
      <c r="L3237" s="42"/>
    </row>
    <row r="3238" spans="11:12" ht="12.75">
      <c r="K3238" s="42"/>
      <c r="L3238" s="42"/>
    </row>
    <row r="3239" spans="11:12" ht="12.75">
      <c r="K3239" s="42"/>
      <c r="L3239" s="42"/>
    </row>
    <row r="3240" spans="11:12" ht="12.75">
      <c r="K3240" s="42"/>
      <c r="L3240" s="42"/>
    </row>
    <row r="3241" spans="11:12" ht="12.75">
      <c r="K3241" s="42"/>
      <c r="L3241" s="42"/>
    </row>
    <row r="3242" spans="11:12" ht="12.75">
      <c r="K3242" s="42"/>
      <c r="L3242" s="42"/>
    </row>
    <row r="3243" spans="11:12" ht="12.75">
      <c r="K3243" s="42"/>
      <c r="L3243" s="42"/>
    </row>
    <row r="3244" spans="11:12" ht="12.75">
      <c r="K3244" s="42"/>
      <c r="L3244" s="42"/>
    </row>
    <row r="3245" spans="11:12" ht="12.75">
      <c r="K3245" s="42"/>
      <c r="L3245" s="42"/>
    </row>
    <row r="3246" spans="11:12" ht="12.75">
      <c r="K3246" s="42"/>
      <c r="L3246" s="42"/>
    </row>
    <row r="3247" spans="11:12" ht="12.75">
      <c r="K3247" s="42"/>
      <c r="L3247" s="42"/>
    </row>
    <row r="3248" spans="11:12" ht="12.75">
      <c r="K3248" s="42"/>
      <c r="L3248" s="42"/>
    </row>
    <row r="3249" spans="11:12" ht="12.75">
      <c r="K3249" s="42"/>
      <c r="L3249" s="42"/>
    </row>
    <row r="3250" spans="11:12" ht="12.75">
      <c r="K3250" s="42"/>
      <c r="L3250" s="42"/>
    </row>
    <row r="3251" spans="11:12" ht="12.75">
      <c r="K3251" s="42"/>
      <c r="L3251" s="42"/>
    </row>
    <row r="3252" spans="11:12" ht="12.75">
      <c r="K3252" s="42"/>
      <c r="L3252" s="42"/>
    </row>
    <row r="3253" spans="11:12" ht="12.75">
      <c r="K3253" s="42"/>
      <c r="L3253" s="42"/>
    </row>
    <row r="3254" spans="11:12" ht="12.75">
      <c r="K3254" s="42"/>
      <c r="L3254" s="42"/>
    </row>
    <row r="3255" spans="11:12" ht="12.75">
      <c r="K3255" s="42"/>
      <c r="L3255" s="42"/>
    </row>
    <row r="3256" spans="11:12" ht="12.75">
      <c r="K3256" s="42"/>
      <c r="L3256" s="42"/>
    </row>
    <row r="3257" spans="11:12" ht="12.75">
      <c r="K3257" s="42"/>
      <c r="L3257" s="42"/>
    </row>
    <row r="3258" spans="11:12" ht="12.75">
      <c r="K3258" s="42"/>
      <c r="L3258" s="42"/>
    </row>
    <row r="3259" spans="11:12" ht="12.75">
      <c r="K3259" s="42"/>
      <c r="L3259" s="42"/>
    </row>
    <row r="3260" spans="11:12" ht="12.75">
      <c r="K3260" s="42"/>
      <c r="L3260" s="42"/>
    </row>
    <row r="3261" spans="11:12" ht="12.75">
      <c r="K3261" s="42"/>
      <c r="L3261" s="42"/>
    </row>
    <row r="3262" spans="11:12" ht="12.75">
      <c r="K3262" s="42"/>
      <c r="L3262" s="42"/>
    </row>
    <row r="3263" spans="11:12" ht="12.75">
      <c r="K3263" s="42"/>
      <c r="L3263" s="42"/>
    </row>
    <row r="3264" spans="11:12" ht="12.75">
      <c r="K3264" s="42"/>
      <c r="L3264" s="42"/>
    </row>
    <row r="3265" spans="11:12" ht="12.75">
      <c r="K3265" s="42"/>
      <c r="L3265" s="42"/>
    </row>
    <row r="3266" spans="11:12" ht="12.75">
      <c r="K3266" s="42"/>
      <c r="L3266" s="42"/>
    </row>
    <row r="3267" spans="11:12" ht="12.75">
      <c r="K3267" s="42"/>
      <c r="L3267" s="42"/>
    </row>
    <row r="3268" spans="11:12" ht="12.75">
      <c r="K3268" s="42"/>
      <c r="L3268" s="42"/>
    </row>
    <row r="3269" spans="11:12" ht="12.75">
      <c r="K3269" s="42"/>
      <c r="L3269" s="42"/>
    </row>
    <row r="3270" spans="11:12" ht="12.75">
      <c r="K3270" s="42"/>
      <c r="L3270" s="42"/>
    </row>
    <row r="3271" spans="11:12" ht="12.75">
      <c r="K3271" s="42"/>
      <c r="L3271" s="42"/>
    </row>
    <row r="3272" spans="11:12" ht="12.75">
      <c r="K3272" s="42"/>
      <c r="L3272" s="42"/>
    </row>
    <row r="3273" spans="11:12" ht="12.75">
      <c r="K3273" s="42"/>
      <c r="L3273" s="42"/>
    </row>
    <row r="3274" spans="11:12" ht="12.75">
      <c r="K3274" s="42"/>
      <c r="L3274" s="42"/>
    </row>
    <row r="3275" spans="11:12" ht="12.75">
      <c r="K3275" s="42"/>
      <c r="L3275" s="42"/>
    </row>
    <row r="3276" spans="11:12" ht="12.75">
      <c r="K3276" s="42"/>
      <c r="L3276" s="42"/>
    </row>
    <row r="3277" spans="11:12" ht="12.75">
      <c r="K3277" s="42"/>
      <c r="L3277" s="42"/>
    </row>
    <row r="3278" spans="11:12" ht="12.75">
      <c r="K3278" s="42"/>
      <c r="L3278" s="42"/>
    </row>
    <row r="3279" spans="11:12" ht="12.75">
      <c r="K3279" s="42"/>
      <c r="L3279" s="42"/>
    </row>
    <row r="3280" spans="11:12" ht="12.75">
      <c r="K3280" s="42"/>
      <c r="L3280" s="42"/>
    </row>
    <row r="3281" spans="11:12" ht="12.75">
      <c r="K3281" s="42"/>
      <c r="L3281" s="42"/>
    </row>
    <row r="3282" spans="11:12" ht="12.75">
      <c r="K3282" s="42"/>
      <c r="L3282" s="42"/>
    </row>
    <row r="3283" spans="11:12" ht="12.75">
      <c r="K3283" s="42"/>
      <c r="L3283" s="42"/>
    </row>
    <row r="3284" spans="11:12" ht="12.75">
      <c r="K3284" s="42"/>
      <c r="L3284" s="42"/>
    </row>
    <row r="3285" spans="11:12" ht="12.75">
      <c r="K3285" s="42"/>
      <c r="L3285" s="42"/>
    </row>
    <row r="3286" spans="11:12" ht="12.75">
      <c r="K3286" s="42"/>
      <c r="L3286" s="42"/>
    </row>
    <row r="3287" spans="11:12" ht="12.75">
      <c r="K3287" s="42"/>
      <c r="L3287" s="42"/>
    </row>
    <row r="3288" spans="11:12" ht="12.75">
      <c r="K3288" s="42"/>
      <c r="L3288" s="42"/>
    </row>
    <row r="3289" spans="11:12" ht="12.75">
      <c r="K3289" s="42"/>
      <c r="L3289" s="42"/>
    </row>
    <row r="3290" spans="11:12" ht="12.75">
      <c r="K3290" s="42"/>
      <c r="L3290" s="42"/>
    </row>
    <row r="3291" spans="11:12" ht="12.75">
      <c r="K3291" s="42"/>
      <c r="L3291" s="42"/>
    </row>
    <row r="3292" spans="11:12" ht="12.75">
      <c r="K3292" s="42"/>
      <c r="L3292" s="42"/>
    </row>
    <row r="3293" spans="11:12" ht="12.75">
      <c r="K3293" s="42"/>
      <c r="L3293" s="42"/>
    </row>
    <row r="3294" spans="11:12" ht="12.75">
      <c r="K3294" s="42"/>
      <c r="L3294" s="42"/>
    </row>
    <row r="3295" spans="11:12" ht="12.75">
      <c r="K3295" s="42"/>
      <c r="L3295" s="42"/>
    </row>
    <row r="3296" spans="11:12" ht="12.75">
      <c r="K3296" s="42"/>
      <c r="L3296" s="42"/>
    </row>
    <row r="3297" spans="11:12" ht="12.75">
      <c r="K3297" s="42"/>
      <c r="L3297" s="42"/>
    </row>
    <row r="3298" spans="11:12" ht="12.75">
      <c r="K3298" s="42"/>
      <c r="L3298" s="42"/>
    </row>
    <row r="3299" spans="11:12" ht="12.75">
      <c r="K3299" s="42"/>
      <c r="L3299" s="42"/>
    </row>
    <row r="3300" spans="11:12" ht="12.75">
      <c r="K3300" s="42"/>
      <c r="L3300" s="42"/>
    </row>
    <row r="3301" spans="11:12" ht="12.75">
      <c r="K3301" s="42"/>
      <c r="L3301" s="42"/>
    </row>
    <row r="3302" spans="11:12" ht="12.75">
      <c r="K3302" s="42"/>
      <c r="L3302" s="42"/>
    </row>
    <row r="3303" spans="11:12" ht="12.75">
      <c r="K3303" s="42"/>
      <c r="L3303" s="42"/>
    </row>
    <row r="3304" spans="11:12" ht="12.75">
      <c r="K3304" s="42"/>
      <c r="L3304" s="42"/>
    </row>
    <row r="3305" spans="11:12" ht="12.75">
      <c r="K3305" s="42"/>
      <c r="L3305" s="42"/>
    </row>
    <row r="3306" spans="11:12" ht="12.75">
      <c r="K3306" s="42"/>
      <c r="L3306" s="42"/>
    </row>
    <row r="3307" spans="11:12" ht="12.75">
      <c r="K3307" s="42"/>
      <c r="L3307" s="42"/>
    </row>
    <row r="3308" spans="11:12" ht="12.75">
      <c r="K3308" s="42"/>
      <c r="L3308" s="42"/>
    </row>
    <row r="3309" spans="11:12" ht="12.75">
      <c r="K3309" s="42"/>
      <c r="L3309" s="42"/>
    </row>
    <row r="3310" spans="11:12" ht="12.75">
      <c r="K3310" s="42"/>
      <c r="L3310" s="42"/>
    </row>
    <row r="3311" spans="11:12" ht="12.75">
      <c r="K3311" s="42"/>
      <c r="L3311" s="42"/>
    </row>
    <row r="3312" spans="11:12" ht="12.75">
      <c r="K3312" s="42"/>
      <c r="L3312" s="42"/>
    </row>
    <row r="3313" spans="11:12" ht="12.75">
      <c r="K3313" s="42"/>
      <c r="L3313" s="42"/>
    </row>
    <row r="3314" spans="11:12" ht="12.75">
      <c r="K3314" s="42"/>
      <c r="L3314" s="42"/>
    </row>
    <row r="3315" spans="11:12" ht="12.75">
      <c r="K3315" s="42"/>
      <c r="L3315" s="42"/>
    </row>
    <row r="3316" spans="11:12" ht="12.75">
      <c r="K3316" s="42"/>
      <c r="L3316" s="42"/>
    </row>
    <row r="3317" spans="11:12" ht="12.75">
      <c r="K3317" s="42"/>
      <c r="L3317" s="42"/>
    </row>
    <row r="3318" spans="11:12" ht="12.75">
      <c r="K3318" s="42"/>
      <c r="L3318" s="42"/>
    </row>
    <row r="3319" spans="11:12" ht="12.75">
      <c r="K3319" s="42"/>
      <c r="L3319" s="42"/>
    </row>
    <row r="3320" spans="11:12" ht="12.75">
      <c r="K3320" s="42"/>
      <c r="L3320" s="42"/>
    </row>
    <row r="3321" spans="11:12" ht="12.75">
      <c r="K3321" s="42"/>
      <c r="L3321" s="42"/>
    </row>
    <row r="3322" spans="11:12" ht="12.75">
      <c r="K3322" s="42"/>
      <c r="L3322" s="42"/>
    </row>
    <row r="3323" spans="11:12" ht="12.75">
      <c r="K3323" s="42"/>
      <c r="L3323" s="42"/>
    </row>
    <row r="3324" spans="11:12" ht="12.75">
      <c r="K3324" s="42"/>
      <c r="L3324" s="42"/>
    </row>
    <row r="3325" spans="11:12" ht="12.75">
      <c r="K3325" s="42"/>
      <c r="L3325" s="42"/>
    </row>
    <row r="3326" spans="11:12" ht="12.75">
      <c r="K3326" s="42"/>
      <c r="L3326" s="42"/>
    </row>
    <row r="3327" spans="11:12" ht="12.75">
      <c r="K3327" s="42"/>
      <c r="L3327" s="42"/>
    </row>
    <row r="3328" spans="11:12" ht="12.75">
      <c r="K3328" s="42"/>
      <c r="L3328" s="42"/>
    </row>
    <row r="3329" spans="11:12" ht="12.75">
      <c r="K3329" s="42"/>
      <c r="L3329" s="42"/>
    </row>
    <row r="3330" spans="11:12" ht="12.75">
      <c r="K3330" s="42"/>
      <c r="L3330" s="42"/>
    </row>
    <row r="3331" spans="11:12" ht="12.75">
      <c r="K3331" s="42"/>
      <c r="L3331" s="42"/>
    </row>
    <row r="3332" spans="11:12" ht="12.75">
      <c r="K3332" s="42"/>
      <c r="L3332" s="42"/>
    </row>
    <row r="3333" spans="11:12" ht="12.75">
      <c r="K3333" s="42"/>
      <c r="L3333" s="42"/>
    </row>
    <row r="3334" spans="11:12" ht="12.75">
      <c r="K3334" s="42"/>
      <c r="L3334" s="42"/>
    </row>
    <row r="3335" spans="11:12" ht="12.75">
      <c r="K3335" s="42"/>
      <c r="L3335" s="42"/>
    </row>
    <row r="3336" spans="11:12" ht="12.75">
      <c r="K3336" s="42"/>
      <c r="L3336" s="42"/>
    </row>
    <row r="3337" spans="11:12" ht="12.75">
      <c r="K3337" s="42"/>
      <c r="L3337" s="42"/>
    </row>
    <row r="3338" spans="11:12" ht="12.75">
      <c r="K3338" s="42"/>
      <c r="L3338" s="42"/>
    </row>
    <row r="3339" spans="11:12" ht="12.75">
      <c r="K3339" s="42"/>
      <c r="L3339" s="42"/>
    </row>
    <row r="3340" spans="11:12" ht="12.75">
      <c r="K3340" s="42"/>
      <c r="L3340" s="42"/>
    </row>
    <row r="3341" spans="11:12" ht="12.75">
      <c r="K3341" s="42"/>
      <c r="L3341" s="42"/>
    </row>
    <row r="3342" spans="11:12" ht="12.75">
      <c r="K3342" s="42"/>
      <c r="L3342" s="42"/>
    </row>
    <row r="3343" spans="11:12" ht="12.75">
      <c r="K3343" s="42"/>
      <c r="L3343" s="42"/>
    </row>
    <row r="3344" spans="11:12" ht="12.75">
      <c r="K3344" s="42"/>
      <c r="L3344" s="42"/>
    </row>
    <row r="3345" spans="11:12" ht="12.75">
      <c r="K3345" s="42"/>
      <c r="L3345" s="42"/>
    </row>
    <row r="3346" spans="11:12" ht="12.75">
      <c r="K3346" s="42"/>
      <c r="L3346" s="42"/>
    </row>
    <row r="3347" spans="11:12" ht="12.75">
      <c r="K3347" s="42"/>
      <c r="L3347" s="42"/>
    </row>
    <row r="3348" spans="11:12" ht="12.75">
      <c r="K3348" s="42"/>
      <c r="L3348" s="42"/>
    </row>
    <row r="3349" spans="11:12" ht="12.75">
      <c r="K3349" s="42"/>
      <c r="L3349" s="42"/>
    </row>
    <row r="3350" spans="11:12" ht="12.75">
      <c r="K3350" s="42"/>
      <c r="L3350" s="42"/>
    </row>
    <row r="3351" spans="11:12" ht="12.75">
      <c r="K3351" s="42"/>
      <c r="L3351" s="42"/>
    </row>
    <row r="3352" spans="11:12" ht="12.75">
      <c r="K3352" s="42"/>
      <c r="L3352" s="42"/>
    </row>
    <row r="3353" spans="11:12" ht="12.75">
      <c r="K3353" s="42"/>
      <c r="L3353" s="42"/>
    </row>
    <row r="3354" spans="11:12" ht="12.75">
      <c r="K3354" s="42"/>
      <c r="L3354" s="42"/>
    </row>
    <row r="3355" spans="11:12" ht="12.75">
      <c r="K3355" s="42"/>
      <c r="L3355" s="42"/>
    </row>
    <row r="3356" spans="11:12" ht="12.75">
      <c r="K3356" s="42"/>
      <c r="L3356" s="42"/>
    </row>
    <row r="3357" spans="11:12" ht="12.75">
      <c r="K3357" s="42"/>
      <c r="L3357" s="42"/>
    </row>
    <row r="3358" spans="11:12" ht="12.75">
      <c r="K3358" s="42"/>
      <c r="L3358" s="42"/>
    </row>
    <row r="3359" spans="11:12" ht="12.75">
      <c r="K3359" s="42"/>
      <c r="L3359" s="42"/>
    </row>
    <row r="3360" spans="11:12" ht="12.75">
      <c r="K3360" s="42"/>
      <c r="L3360" s="42"/>
    </row>
    <row r="3361" spans="11:12" ht="12.75">
      <c r="K3361" s="42"/>
      <c r="L3361" s="42"/>
    </row>
    <row r="3362" spans="11:12" ht="12.75">
      <c r="K3362" s="42"/>
      <c r="L3362" s="42"/>
    </row>
    <row r="3363" spans="11:12" ht="12.75">
      <c r="K3363" s="42"/>
      <c r="L3363" s="42"/>
    </row>
    <row r="3364" spans="11:12" ht="12.75">
      <c r="K3364" s="42"/>
      <c r="L3364" s="42"/>
    </row>
    <row r="3365" spans="11:12" ht="12.75">
      <c r="K3365" s="42"/>
      <c r="L3365" s="42"/>
    </row>
    <row r="3366" spans="11:12" ht="12.75">
      <c r="K3366" s="42"/>
      <c r="L3366" s="42"/>
    </row>
    <row r="3367" spans="11:12" ht="12.75">
      <c r="K3367" s="42"/>
      <c r="L3367" s="42"/>
    </row>
    <row r="3368" spans="11:12" ht="12.75">
      <c r="K3368" s="42"/>
      <c r="L3368" s="42"/>
    </row>
    <row r="3369" spans="11:12" ht="12.75">
      <c r="K3369" s="42"/>
      <c r="L3369" s="42"/>
    </row>
    <row r="3370" spans="11:12" ht="12.75">
      <c r="K3370" s="42"/>
      <c r="L3370" s="42"/>
    </row>
    <row r="3371" spans="11:12" ht="12.75">
      <c r="K3371" s="42"/>
      <c r="L3371" s="42"/>
    </row>
    <row r="3372" spans="11:12" ht="12.75">
      <c r="K3372" s="42"/>
      <c r="L3372" s="42"/>
    </row>
    <row r="3373" spans="11:12" ht="12.75">
      <c r="K3373" s="42"/>
      <c r="L3373" s="42"/>
    </row>
    <row r="3374" spans="11:12" ht="12.75">
      <c r="K3374" s="42"/>
      <c r="L3374" s="42"/>
    </row>
    <row r="3375" spans="11:12" ht="12.75">
      <c r="K3375" s="42"/>
      <c r="L3375" s="42"/>
    </row>
    <row r="3376" spans="11:12" ht="12.75">
      <c r="K3376" s="42"/>
      <c r="L3376" s="42"/>
    </row>
    <row r="3377" spans="11:12" ht="12.75">
      <c r="K3377" s="42"/>
      <c r="L3377" s="42"/>
    </row>
    <row r="3378" spans="11:12" ht="12.75">
      <c r="K3378" s="42"/>
      <c r="L3378" s="42"/>
    </row>
    <row r="3379" spans="11:12" ht="12.75">
      <c r="K3379" s="42"/>
      <c r="L3379" s="42"/>
    </row>
    <row r="3380" spans="11:12" ht="12.75">
      <c r="K3380" s="42"/>
      <c r="L3380" s="42"/>
    </row>
    <row r="3381" spans="11:12" ht="12.75">
      <c r="K3381" s="42"/>
      <c r="L3381" s="42"/>
    </row>
    <row r="3382" spans="11:12" ht="12.75">
      <c r="K3382" s="42"/>
      <c r="L3382" s="42"/>
    </row>
    <row r="3383" spans="11:12" ht="12.75">
      <c r="K3383" s="42"/>
      <c r="L3383" s="42"/>
    </row>
    <row r="3384" spans="11:12" ht="12.75">
      <c r="K3384" s="42"/>
      <c r="L3384" s="42"/>
    </row>
    <row r="3385" spans="11:12" ht="12.75">
      <c r="K3385" s="42"/>
      <c r="L3385" s="42"/>
    </row>
    <row r="3386" spans="11:12" ht="12.75">
      <c r="K3386" s="42"/>
      <c r="L3386" s="42"/>
    </row>
    <row r="3387" spans="11:12" ht="12.75">
      <c r="K3387" s="42"/>
      <c r="L3387" s="42"/>
    </row>
    <row r="3388" spans="11:12" ht="12.75">
      <c r="K3388" s="42"/>
      <c r="L3388" s="42"/>
    </row>
    <row r="3389" spans="11:12" ht="12.75">
      <c r="K3389" s="42"/>
      <c r="L3389" s="42"/>
    </row>
    <row r="3390" spans="11:12" ht="12.75">
      <c r="K3390" s="42"/>
      <c r="L3390" s="42"/>
    </row>
    <row r="3391" spans="11:12" ht="12.75">
      <c r="K3391" s="42"/>
      <c r="L3391" s="42"/>
    </row>
    <row r="3392" spans="11:12" ht="12.75">
      <c r="K3392" s="42"/>
      <c r="L3392" s="42"/>
    </row>
    <row r="3393" spans="11:12" ht="12.75">
      <c r="K3393" s="42"/>
      <c r="L3393" s="42"/>
    </row>
    <row r="3394" spans="11:12" ht="12.75">
      <c r="K3394" s="42"/>
      <c r="L3394" s="42"/>
    </row>
    <row r="3395" spans="11:12" ht="12.75">
      <c r="K3395" s="42"/>
      <c r="L3395" s="42"/>
    </row>
    <row r="3396" spans="11:12" ht="12.75">
      <c r="K3396" s="42"/>
      <c r="L3396" s="42"/>
    </row>
    <row r="3397" spans="11:12" ht="12.75">
      <c r="K3397" s="42"/>
      <c r="L3397" s="42"/>
    </row>
    <row r="3398" spans="11:12" ht="12.75">
      <c r="K3398" s="42"/>
      <c r="L3398" s="42"/>
    </row>
    <row r="3399" spans="11:12" ht="12.75">
      <c r="K3399" s="42"/>
      <c r="L3399" s="42"/>
    </row>
    <row r="3400" spans="11:12" ht="12.75">
      <c r="K3400" s="42"/>
      <c r="L3400" s="42"/>
    </row>
    <row r="3401" spans="11:12" ht="12.75">
      <c r="K3401" s="42"/>
      <c r="L3401" s="42"/>
    </row>
    <row r="3402" spans="11:12" ht="12.75">
      <c r="K3402" s="42"/>
      <c r="L3402" s="42"/>
    </row>
    <row r="3403" spans="11:12" ht="12.75">
      <c r="K3403" s="42"/>
      <c r="L3403" s="42"/>
    </row>
    <row r="3404" spans="11:12" ht="12.75">
      <c r="K3404" s="42"/>
      <c r="L3404" s="42"/>
    </row>
    <row r="3405" spans="11:12" ht="12.75">
      <c r="K3405" s="42"/>
      <c r="L3405" s="42"/>
    </row>
    <row r="3406" spans="11:12" ht="12.75">
      <c r="K3406" s="42"/>
      <c r="L3406" s="42"/>
    </row>
    <row r="3407" spans="11:12" ht="12.75">
      <c r="K3407" s="42"/>
      <c r="L3407" s="42"/>
    </row>
    <row r="3408" spans="11:12" ht="12.75">
      <c r="K3408" s="42"/>
      <c r="L3408" s="42"/>
    </row>
    <row r="3409" spans="11:12" ht="12.75">
      <c r="K3409" s="42"/>
      <c r="L3409" s="42"/>
    </row>
    <row r="3410" spans="11:12" ht="12.75">
      <c r="K3410" s="42"/>
      <c r="L3410" s="42"/>
    </row>
    <row r="3411" spans="11:12" ht="12.75">
      <c r="K3411" s="42"/>
      <c r="L3411" s="42"/>
    </row>
    <row r="3412" spans="11:12" ht="12.75">
      <c r="K3412" s="42"/>
      <c r="L3412" s="42"/>
    </row>
    <row r="3413" spans="11:12" ht="12.75">
      <c r="K3413" s="42"/>
      <c r="L3413" s="42"/>
    </row>
    <row r="3414" spans="11:12" ht="12.75">
      <c r="K3414" s="42"/>
      <c r="L3414" s="42"/>
    </row>
    <row r="3415" spans="11:12" ht="12.75">
      <c r="K3415" s="42"/>
      <c r="L3415" s="42"/>
    </row>
    <row r="3416" spans="11:12" ht="12.75">
      <c r="K3416" s="42"/>
      <c r="L3416" s="42"/>
    </row>
    <row r="3417" spans="11:12" ht="12.75">
      <c r="K3417" s="42"/>
      <c r="L3417" s="42"/>
    </row>
    <row r="3418" spans="11:12" ht="12.75">
      <c r="K3418" s="42"/>
      <c r="L3418" s="42"/>
    </row>
    <row r="3419" spans="11:12" ht="12.75">
      <c r="K3419" s="42"/>
      <c r="L3419" s="42"/>
    </row>
    <row r="3420" spans="11:12" ht="12.75">
      <c r="K3420" s="42"/>
      <c r="L3420" s="42"/>
    </row>
    <row r="3421" spans="11:12" ht="12.75">
      <c r="K3421" s="42"/>
      <c r="L3421" s="42"/>
    </row>
    <row r="3422" spans="11:12" ht="12.75">
      <c r="K3422" s="42"/>
      <c r="L3422" s="42"/>
    </row>
    <row r="3423" spans="11:12" ht="12.75">
      <c r="K3423" s="42"/>
      <c r="L3423" s="42"/>
    </row>
    <row r="3424" spans="11:12" ht="12.75">
      <c r="K3424" s="42"/>
      <c r="L3424" s="42"/>
    </row>
    <row r="3425" spans="11:12" ht="12.75">
      <c r="K3425" s="42"/>
      <c r="L3425" s="42"/>
    </row>
    <row r="3426" spans="11:12" ht="12.75">
      <c r="K3426" s="42"/>
      <c r="L3426" s="42"/>
    </row>
    <row r="3427" spans="11:12" ht="12.75">
      <c r="K3427" s="42"/>
      <c r="L3427" s="42"/>
    </row>
    <row r="3428" spans="11:12" ht="12.75">
      <c r="K3428" s="42"/>
      <c r="L3428" s="42"/>
    </row>
    <row r="3429" spans="11:12" ht="12.75">
      <c r="K3429" s="42"/>
      <c r="L3429" s="42"/>
    </row>
    <row r="3430" spans="11:12" ht="12.75">
      <c r="K3430" s="42"/>
      <c r="L3430" s="42"/>
    </row>
    <row r="3431" spans="11:12" ht="12.75">
      <c r="K3431" s="42"/>
      <c r="L3431" s="42"/>
    </row>
    <row r="3432" spans="11:12" ht="12.75">
      <c r="K3432" s="42"/>
      <c r="L3432" s="42"/>
    </row>
    <row r="3433" spans="11:12" ht="12.75">
      <c r="K3433" s="42"/>
      <c r="L3433" s="42"/>
    </row>
    <row r="3434" spans="11:12" ht="12.75">
      <c r="K3434" s="42"/>
      <c r="L3434" s="42"/>
    </row>
    <row r="3435" spans="11:12" ht="12.75">
      <c r="K3435" s="42"/>
      <c r="L3435" s="42"/>
    </row>
    <row r="3436" spans="11:12" ht="12.75">
      <c r="K3436" s="42"/>
      <c r="L3436" s="42"/>
    </row>
    <row r="3437" spans="11:12" ht="12.75">
      <c r="K3437" s="42"/>
      <c r="L3437" s="42"/>
    </row>
    <row r="3438" spans="11:12" ht="12.75">
      <c r="K3438" s="42"/>
      <c r="L3438" s="42"/>
    </row>
    <row r="3439" spans="11:12" ht="12.75">
      <c r="K3439" s="42"/>
      <c r="L3439" s="42"/>
    </row>
    <row r="3440" spans="11:12" ht="12.75">
      <c r="K3440" s="42"/>
      <c r="L3440" s="42"/>
    </row>
    <row r="3441" spans="11:12" ht="12.75">
      <c r="K3441" s="42"/>
      <c r="L3441" s="42"/>
    </row>
    <row r="3442" spans="11:12" ht="12.75">
      <c r="K3442" s="42"/>
      <c r="L3442" s="42"/>
    </row>
    <row r="3443" spans="11:12" ht="12.75">
      <c r="K3443" s="42"/>
      <c r="L3443" s="42"/>
    </row>
    <row r="3444" spans="11:12" ht="12.75">
      <c r="K3444" s="42"/>
      <c r="L3444" s="42"/>
    </row>
    <row r="3445" spans="11:12" ht="12.75">
      <c r="K3445" s="42"/>
      <c r="L3445" s="42"/>
    </row>
    <row r="3446" spans="11:12" ht="12.75">
      <c r="K3446" s="42"/>
      <c r="L3446" s="42"/>
    </row>
    <row r="3447" spans="11:12" ht="12.75">
      <c r="K3447" s="42"/>
      <c r="L3447" s="42"/>
    </row>
    <row r="3448" spans="11:12" ht="12.75">
      <c r="K3448" s="42"/>
      <c r="L3448" s="42"/>
    </row>
    <row r="3449" spans="11:12" ht="12.75">
      <c r="K3449" s="42"/>
      <c r="L3449" s="42"/>
    </row>
    <row r="3450" spans="11:12" ht="12.75">
      <c r="K3450" s="42"/>
      <c r="L3450" s="42"/>
    </row>
    <row r="3451" spans="11:12" ht="12.75">
      <c r="K3451" s="42"/>
      <c r="L3451" s="42"/>
    </row>
    <row r="3452" spans="11:12" ht="12.75">
      <c r="K3452" s="42"/>
      <c r="L3452" s="42"/>
    </row>
    <row r="3453" spans="11:12" ht="12.75">
      <c r="K3453" s="42"/>
      <c r="L3453" s="42"/>
    </row>
    <row r="3454" spans="11:12" ht="12.75">
      <c r="K3454" s="42"/>
      <c r="L3454" s="42"/>
    </row>
    <row r="3455" spans="11:12" ht="12.75">
      <c r="K3455" s="42"/>
      <c r="L3455" s="42"/>
    </row>
    <row r="3456" spans="11:12" ht="12.75">
      <c r="K3456" s="42"/>
      <c r="L3456" s="42"/>
    </row>
    <row r="3457" spans="11:12" ht="12.75">
      <c r="K3457" s="42"/>
      <c r="L3457" s="42"/>
    </row>
    <row r="3458" spans="11:12" ht="12.75">
      <c r="K3458" s="42"/>
      <c r="L3458" s="42"/>
    </row>
    <row r="3459" spans="11:12" ht="12.75">
      <c r="K3459" s="42"/>
      <c r="L3459" s="42"/>
    </row>
    <row r="3460" spans="11:12" ht="12.75">
      <c r="K3460" s="42"/>
      <c r="L3460" s="42"/>
    </row>
    <row r="3461" spans="11:12" ht="12.75">
      <c r="K3461" s="42"/>
      <c r="L3461" s="42"/>
    </row>
    <row r="3462" spans="11:12" ht="12.75">
      <c r="K3462" s="42"/>
      <c r="L3462" s="42"/>
    </row>
    <row r="3463" spans="11:12" ht="12.75">
      <c r="K3463" s="42"/>
      <c r="L3463" s="42"/>
    </row>
    <row r="3464" spans="11:12" ht="12.75">
      <c r="K3464" s="42"/>
      <c r="L3464" s="42"/>
    </row>
    <row r="3465" spans="11:12" ht="12.75">
      <c r="K3465" s="42"/>
      <c r="L3465" s="42"/>
    </row>
    <row r="3466" spans="11:12" ht="12.75">
      <c r="K3466" s="42"/>
      <c r="L3466" s="42"/>
    </row>
    <row r="3467" spans="11:12" ht="12.75">
      <c r="K3467" s="42"/>
      <c r="L3467" s="42"/>
    </row>
    <row r="3468" spans="11:12" ht="12.75">
      <c r="K3468" s="42"/>
      <c r="L3468" s="42"/>
    </row>
    <row r="3469" spans="11:12" ht="12.75">
      <c r="K3469" s="42"/>
      <c r="L3469" s="42"/>
    </row>
    <row r="3470" spans="11:12" ht="12.75">
      <c r="K3470" s="42"/>
      <c r="L3470" s="42"/>
    </row>
    <row r="3471" spans="11:12" ht="12.75">
      <c r="K3471" s="42"/>
      <c r="L3471" s="42"/>
    </row>
    <row r="3472" spans="11:12" ht="12.75">
      <c r="K3472" s="42"/>
      <c r="L3472" s="42"/>
    </row>
    <row r="3473" spans="11:12" ht="12.75">
      <c r="K3473" s="42"/>
      <c r="L3473" s="42"/>
    </row>
    <row r="3474" spans="11:12" ht="12.75">
      <c r="K3474" s="42"/>
      <c r="L3474" s="42"/>
    </row>
    <row r="3475" spans="11:12" ht="12.75">
      <c r="K3475" s="42"/>
      <c r="L3475" s="42"/>
    </row>
    <row r="3476" spans="11:12" ht="12.75">
      <c r="K3476" s="42"/>
      <c r="L3476" s="42"/>
    </row>
    <row r="3477" spans="11:12" ht="12.75">
      <c r="K3477" s="42"/>
      <c r="L3477" s="42"/>
    </row>
    <row r="3478" spans="11:12" ht="12.75">
      <c r="K3478" s="42"/>
      <c r="L3478" s="42"/>
    </row>
    <row r="3479" spans="11:12" ht="12.75">
      <c r="K3479" s="42"/>
      <c r="L3479" s="42"/>
    </row>
    <row r="3480" spans="11:12" ht="12.75">
      <c r="K3480" s="42"/>
      <c r="L3480" s="42"/>
    </row>
    <row r="3481" spans="11:12" ht="12.75">
      <c r="K3481" s="42"/>
      <c r="L3481" s="42"/>
    </row>
    <row r="3482" spans="11:12" ht="12.75">
      <c r="K3482" s="42"/>
      <c r="L3482" s="42"/>
    </row>
    <row r="3483" spans="11:12" ht="12.75">
      <c r="K3483" s="42"/>
      <c r="L3483" s="42"/>
    </row>
    <row r="3484" spans="11:12" ht="12.75">
      <c r="K3484" s="42"/>
      <c r="L3484" s="42"/>
    </row>
    <row r="3485" spans="11:12" ht="12.75">
      <c r="K3485" s="42"/>
      <c r="L3485" s="42"/>
    </row>
    <row r="3486" spans="11:12" ht="12.75">
      <c r="K3486" s="42"/>
      <c r="L3486" s="42"/>
    </row>
    <row r="3487" spans="11:12" ht="12.75">
      <c r="K3487" s="42"/>
      <c r="L3487" s="42"/>
    </row>
    <row r="3488" spans="11:12" ht="12.75">
      <c r="K3488" s="42"/>
      <c r="L3488" s="42"/>
    </row>
    <row r="3489" spans="11:12" ht="12.75">
      <c r="K3489" s="42"/>
      <c r="L3489" s="42"/>
    </row>
    <row r="3490" spans="11:12" ht="12.75">
      <c r="K3490" s="42"/>
      <c r="L3490" s="42"/>
    </row>
    <row r="3491" spans="11:12" ht="12.75">
      <c r="K3491" s="42"/>
      <c r="L3491" s="42"/>
    </row>
    <row r="3492" spans="11:12" ht="12.75">
      <c r="K3492" s="42"/>
      <c r="L3492" s="42"/>
    </row>
    <row r="3493" spans="11:12" ht="12.75">
      <c r="K3493" s="42"/>
      <c r="L3493" s="42"/>
    </row>
    <row r="3494" spans="11:12" ht="12.75">
      <c r="K3494" s="42"/>
      <c r="L3494" s="42"/>
    </row>
    <row r="3495" spans="11:12" ht="12.75">
      <c r="K3495" s="42"/>
      <c r="L3495" s="42"/>
    </row>
    <row r="3496" spans="11:12" ht="12.75">
      <c r="K3496" s="42"/>
      <c r="L3496" s="42"/>
    </row>
    <row r="3497" spans="11:12" ht="12.75">
      <c r="K3497" s="42"/>
      <c r="L3497" s="42"/>
    </row>
    <row r="3498" spans="11:12" ht="12.75">
      <c r="K3498" s="42"/>
      <c r="L3498" s="42"/>
    </row>
    <row r="3499" spans="11:12" ht="12.75">
      <c r="K3499" s="42"/>
      <c r="L3499" s="42"/>
    </row>
    <row r="3500" spans="11:12" ht="12.75">
      <c r="K3500" s="42"/>
      <c r="L3500" s="42"/>
    </row>
    <row r="3501" spans="11:12" ht="12.75">
      <c r="K3501" s="42"/>
      <c r="L3501" s="42"/>
    </row>
    <row r="3502" spans="11:12" ht="12.75">
      <c r="K3502" s="42"/>
      <c r="L3502" s="42"/>
    </row>
    <row r="3503" spans="11:12" ht="12.75">
      <c r="K3503" s="42"/>
      <c r="L3503" s="42"/>
    </row>
    <row r="3504" spans="11:12" ht="12.75">
      <c r="K3504" s="42"/>
      <c r="L3504" s="42"/>
    </row>
    <row r="3505" spans="11:12" ht="12.75">
      <c r="K3505" s="42"/>
      <c r="L3505" s="42"/>
    </row>
    <row r="3506" spans="11:12" ht="12.75">
      <c r="K3506" s="42"/>
      <c r="L3506" s="42"/>
    </row>
    <row r="3507" spans="11:12" ht="12.75">
      <c r="K3507" s="42"/>
      <c r="L3507" s="42"/>
    </row>
    <row r="3508" spans="11:12" ht="12.75">
      <c r="K3508" s="42"/>
      <c r="L3508" s="42"/>
    </row>
    <row r="3509" spans="11:12" ht="12.75">
      <c r="K3509" s="42"/>
      <c r="L3509" s="42"/>
    </row>
    <row r="3510" spans="11:12" ht="12.75">
      <c r="K3510" s="42"/>
      <c r="L3510" s="42"/>
    </row>
    <row r="3511" spans="11:12" ht="12.75">
      <c r="K3511" s="42"/>
      <c r="L3511" s="42"/>
    </row>
    <row r="3512" spans="11:12" ht="12.75">
      <c r="K3512" s="42"/>
      <c r="L3512" s="42"/>
    </row>
    <row r="3513" spans="11:12" ht="12.75">
      <c r="K3513" s="42"/>
      <c r="L3513" s="42"/>
    </row>
    <row r="3514" spans="11:12" ht="12.75">
      <c r="K3514" s="42"/>
      <c r="L3514" s="42"/>
    </row>
    <row r="3515" spans="11:12" ht="12.75">
      <c r="K3515" s="42"/>
      <c r="L3515" s="42"/>
    </row>
    <row r="3516" spans="11:12" ht="12.75">
      <c r="K3516" s="42"/>
      <c r="L3516" s="42"/>
    </row>
    <row r="3517" spans="11:12" ht="12.75">
      <c r="K3517" s="42"/>
      <c r="L3517" s="42"/>
    </row>
    <row r="3518" spans="11:12" ht="12.75">
      <c r="K3518" s="42"/>
      <c r="L3518" s="42"/>
    </row>
    <row r="3519" spans="11:12" ht="12.75">
      <c r="K3519" s="42"/>
      <c r="L3519" s="42"/>
    </row>
    <row r="3520" spans="11:12" ht="12.75">
      <c r="K3520" s="42"/>
      <c r="L3520" s="42"/>
    </row>
    <row r="3521" spans="11:12" ht="12.75">
      <c r="K3521" s="42"/>
      <c r="L3521" s="42"/>
    </row>
    <row r="3522" spans="11:12" ht="12.75">
      <c r="K3522" s="42"/>
      <c r="L3522" s="42"/>
    </row>
    <row r="3523" spans="11:12" ht="12.75">
      <c r="K3523" s="42"/>
      <c r="L3523" s="42"/>
    </row>
    <row r="3524" spans="11:12" ht="12.75">
      <c r="K3524" s="42"/>
      <c r="L3524" s="42"/>
    </row>
    <row r="3525" spans="11:12" ht="12.75">
      <c r="K3525" s="42"/>
      <c r="L3525" s="42"/>
    </row>
    <row r="3526" spans="11:12" ht="12.75">
      <c r="K3526" s="42"/>
      <c r="L3526" s="42"/>
    </row>
    <row r="3527" spans="11:12" ht="12.75">
      <c r="K3527" s="42"/>
      <c r="L3527" s="42"/>
    </row>
    <row r="3528" spans="11:12" ht="12.75">
      <c r="K3528" s="42"/>
      <c r="L3528" s="42"/>
    </row>
    <row r="3529" spans="11:12" ht="12.75">
      <c r="K3529" s="42"/>
      <c r="L3529" s="42"/>
    </row>
    <row r="3530" spans="11:12" ht="12.75">
      <c r="K3530" s="42"/>
      <c r="L3530" s="42"/>
    </row>
    <row r="3531" spans="11:12" ht="12.75">
      <c r="K3531" s="42"/>
      <c r="L3531" s="42"/>
    </row>
    <row r="3532" spans="11:12" ht="12.75">
      <c r="K3532" s="42"/>
      <c r="L3532" s="42"/>
    </row>
    <row r="3533" spans="11:12" ht="12.75">
      <c r="K3533" s="42"/>
      <c r="L3533" s="42"/>
    </row>
    <row r="3534" spans="11:12" ht="12.75">
      <c r="K3534" s="42"/>
      <c r="L3534" s="42"/>
    </row>
    <row r="3535" spans="11:12" ht="12.75">
      <c r="K3535" s="42"/>
      <c r="L3535" s="42"/>
    </row>
    <row r="3536" spans="11:12" ht="12.75">
      <c r="K3536" s="42"/>
      <c r="L3536" s="42"/>
    </row>
    <row r="3537" spans="11:12" ht="12.75">
      <c r="K3537" s="42"/>
      <c r="L3537" s="42"/>
    </row>
    <row r="3538" spans="11:12" ht="12.75">
      <c r="K3538" s="42"/>
      <c r="L3538" s="42"/>
    </row>
    <row r="3539" spans="11:12" ht="12.75">
      <c r="K3539" s="42"/>
      <c r="L3539" s="42"/>
    </row>
    <row r="3540" spans="11:12" ht="12.75">
      <c r="K3540" s="42"/>
      <c r="L3540" s="42"/>
    </row>
    <row r="3541" spans="11:12" ht="12.75">
      <c r="K3541" s="42"/>
      <c r="L3541" s="42"/>
    </row>
    <row r="3542" spans="11:12" ht="12.75">
      <c r="K3542" s="42"/>
      <c r="L3542" s="42"/>
    </row>
    <row r="3543" spans="11:12" ht="12.75">
      <c r="K3543" s="42"/>
      <c r="L3543" s="42"/>
    </row>
    <row r="3544" spans="11:12" ht="12.75">
      <c r="K3544" s="42"/>
      <c r="L3544" s="42"/>
    </row>
    <row r="3545" spans="11:12" ht="12.75">
      <c r="K3545" s="42"/>
      <c r="L3545" s="42"/>
    </row>
    <row r="3546" spans="11:12" ht="12.75">
      <c r="K3546" s="42"/>
      <c r="L3546" s="42"/>
    </row>
    <row r="3547" spans="11:12" ht="12.75">
      <c r="K3547" s="42"/>
      <c r="L3547" s="42"/>
    </row>
    <row r="3548" spans="11:12" ht="12.75">
      <c r="K3548" s="42"/>
      <c r="L3548" s="42"/>
    </row>
    <row r="3549" spans="11:12" ht="12.75">
      <c r="K3549" s="42"/>
      <c r="L3549" s="42"/>
    </row>
    <row r="3550" spans="11:12" ht="12.75">
      <c r="K3550" s="42"/>
      <c r="L3550" s="42"/>
    </row>
    <row r="3551" spans="11:12" ht="12.75">
      <c r="K3551" s="42"/>
      <c r="L3551" s="42"/>
    </row>
    <row r="3552" spans="11:12" ht="12.75">
      <c r="K3552" s="42"/>
      <c r="L3552" s="42"/>
    </row>
    <row r="3553" spans="11:12" ht="12.75">
      <c r="K3553" s="42"/>
      <c r="L3553" s="42"/>
    </row>
    <row r="3554" spans="11:12" ht="12.75">
      <c r="K3554" s="42"/>
      <c r="L3554" s="42"/>
    </row>
    <row r="3555" spans="11:12" ht="12.75">
      <c r="K3555" s="42"/>
      <c r="L3555" s="42"/>
    </row>
    <row r="3556" spans="11:12" ht="12.75">
      <c r="K3556" s="42"/>
      <c r="L3556" s="42"/>
    </row>
    <row r="3557" spans="11:12" ht="12.75">
      <c r="K3557" s="42"/>
      <c r="L3557" s="42"/>
    </row>
    <row r="3558" spans="11:12" ht="12.75">
      <c r="K3558" s="42"/>
      <c r="L3558" s="42"/>
    </row>
    <row r="3559" spans="11:12" ht="12.75">
      <c r="K3559" s="42"/>
      <c r="L3559" s="42"/>
    </row>
    <row r="3560" spans="11:12" ht="12.75">
      <c r="K3560" s="42"/>
      <c r="L3560" s="42"/>
    </row>
    <row r="3561" spans="11:12" ht="12.75">
      <c r="K3561" s="42"/>
      <c r="L3561" s="42"/>
    </row>
    <row r="3562" spans="11:12" ht="12.75">
      <c r="K3562" s="42"/>
      <c r="L3562" s="42"/>
    </row>
    <row r="3563" spans="11:12" ht="12.75">
      <c r="K3563" s="42"/>
      <c r="L3563" s="42"/>
    </row>
    <row r="3564" spans="11:12" ht="12.75">
      <c r="K3564" s="42"/>
      <c r="L3564" s="42"/>
    </row>
    <row r="3565" spans="11:12" ht="12.75">
      <c r="K3565" s="42"/>
      <c r="L3565" s="42"/>
    </row>
    <row r="3566" spans="11:12" ht="12.75">
      <c r="K3566" s="42"/>
      <c r="L3566" s="42"/>
    </row>
    <row r="3567" spans="11:12" ht="12.75">
      <c r="K3567" s="42"/>
      <c r="L3567" s="42"/>
    </row>
    <row r="3568" spans="11:12" ht="12.75">
      <c r="K3568" s="42"/>
      <c r="L3568" s="42"/>
    </row>
    <row r="3569" spans="11:12" ht="12.75">
      <c r="K3569" s="42"/>
      <c r="L3569" s="42"/>
    </row>
    <row r="3570" spans="11:12" ht="12.75">
      <c r="K3570" s="42"/>
      <c r="L3570" s="42"/>
    </row>
    <row r="3571" spans="11:12" ht="12.75">
      <c r="K3571" s="42"/>
      <c r="L3571" s="42"/>
    </row>
    <row r="3572" spans="11:12" ht="12.75">
      <c r="K3572" s="42"/>
      <c r="L3572" s="42"/>
    </row>
    <row r="3573" spans="11:12" ht="12.75">
      <c r="K3573" s="42"/>
      <c r="L3573" s="42"/>
    </row>
    <row r="3574" spans="11:12" ht="12.75">
      <c r="K3574" s="42"/>
      <c r="L3574" s="42"/>
    </row>
    <row r="3575" spans="11:12" ht="12.75">
      <c r="K3575" s="42"/>
      <c r="L3575" s="42"/>
    </row>
    <row r="3576" spans="11:12" ht="12.75">
      <c r="K3576" s="42"/>
      <c r="L3576" s="42"/>
    </row>
    <row r="3577" spans="11:12" ht="12.75">
      <c r="K3577" s="42"/>
      <c r="L3577" s="42"/>
    </row>
    <row r="3578" spans="11:12" ht="12.75">
      <c r="K3578" s="42"/>
      <c r="L3578" s="42"/>
    </row>
    <row r="3579" spans="11:12" ht="12.75">
      <c r="K3579" s="42"/>
      <c r="L3579" s="42"/>
    </row>
    <row r="3580" spans="11:12" ht="12.75">
      <c r="K3580" s="42"/>
      <c r="L3580" s="42"/>
    </row>
    <row r="3581" spans="11:12" ht="12.75">
      <c r="K3581" s="42"/>
      <c r="L3581" s="42"/>
    </row>
    <row r="3582" spans="11:12" ht="12.75">
      <c r="K3582" s="42"/>
      <c r="L3582" s="42"/>
    </row>
    <row r="3583" spans="11:12" ht="12.75">
      <c r="K3583" s="42"/>
      <c r="L3583" s="42"/>
    </row>
    <row r="3584" spans="11:12" ht="12.75">
      <c r="K3584" s="42"/>
      <c r="L3584" s="42"/>
    </row>
    <row r="3585" spans="11:12" ht="12.75">
      <c r="K3585" s="42"/>
      <c r="L3585" s="42"/>
    </row>
    <row r="3586" spans="11:12" ht="12.75">
      <c r="K3586" s="42"/>
      <c r="L3586" s="42"/>
    </row>
    <row r="3587" spans="11:12" ht="12.75">
      <c r="K3587" s="42"/>
      <c r="L3587" s="42"/>
    </row>
    <row r="3588" spans="11:12" ht="12.75">
      <c r="K3588" s="42"/>
      <c r="L3588" s="42"/>
    </row>
    <row r="3589" spans="11:12" ht="12.75">
      <c r="K3589" s="42"/>
      <c r="L3589" s="42"/>
    </row>
    <row r="3590" spans="11:12" ht="12.75">
      <c r="K3590" s="42"/>
      <c r="L3590" s="42"/>
    </row>
    <row r="3591" spans="11:12" ht="12.75">
      <c r="K3591" s="42"/>
      <c r="L3591" s="42"/>
    </row>
    <row r="3592" spans="11:12" ht="12.75">
      <c r="K3592" s="42"/>
      <c r="L3592" s="42"/>
    </row>
    <row r="3593" spans="11:12" ht="12.75">
      <c r="K3593" s="42"/>
      <c r="L3593" s="42"/>
    </row>
    <row r="3594" spans="11:12" ht="12.75">
      <c r="K3594" s="42"/>
      <c r="L3594" s="42"/>
    </row>
    <row r="3595" spans="11:12" ht="12.75">
      <c r="K3595" s="42"/>
      <c r="L3595" s="42"/>
    </row>
    <row r="3596" spans="11:12" ht="12.75">
      <c r="K3596" s="42"/>
      <c r="L3596" s="42"/>
    </row>
    <row r="3597" spans="11:12" ht="12.75">
      <c r="K3597" s="42"/>
      <c r="L3597" s="42"/>
    </row>
    <row r="3598" spans="11:12" ht="12.75">
      <c r="K3598" s="42"/>
      <c r="L3598" s="42"/>
    </row>
    <row r="3599" spans="11:12" ht="12.75">
      <c r="K3599" s="42"/>
      <c r="L3599" s="42"/>
    </row>
    <row r="3600" spans="11:12" ht="12.75">
      <c r="K3600" s="42"/>
      <c r="L3600" s="42"/>
    </row>
    <row r="3601" spans="11:12" ht="12.75">
      <c r="K3601" s="42"/>
      <c r="L3601" s="42"/>
    </row>
    <row r="3602" spans="11:12" ht="12.75">
      <c r="K3602" s="42"/>
      <c r="L3602" s="42"/>
    </row>
    <row r="3603" spans="11:12" ht="12.75">
      <c r="K3603" s="42"/>
      <c r="L3603" s="42"/>
    </row>
    <row r="3604" spans="11:12" ht="12.75">
      <c r="K3604" s="42"/>
      <c r="L3604" s="42"/>
    </row>
    <row r="3605" spans="11:12" ht="12.75">
      <c r="K3605" s="42"/>
      <c r="L3605" s="42"/>
    </row>
    <row r="3606" spans="11:12" ht="12.75">
      <c r="K3606" s="42"/>
      <c r="L3606" s="42"/>
    </row>
    <row r="3607" spans="11:12" ht="12.75">
      <c r="K3607" s="42"/>
      <c r="L3607" s="42"/>
    </row>
    <row r="3608" spans="11:12" ht="12.75">
      <c r="K3608" s="42"/>
      <c r="L3608" s="42"/>
    </row>
    <row r="3609" spans="11:12" ht="12.75">
      <c r="K3609" s="42"/>
      <c r="L3609" s="42"/>
    </row>
    <row r="3610" spans="11:12" ht="12.75">
      <c r="K3610" s="42"/>
      <c r="L3610" s="42"/>
    </row>
    <row r="3611" spans="11:12" ht="12.75">
      <c r="K3611" s="42"/>
      <c r="L3611" s="42"/>
    </row>
    <row r="3612" spans="11:12" ht="12.75">
      <c r="K3612" s="42"/>
      <c r="L3612" s="42"/>
    </row>
    <row r="3613" spans="11:12" ht="12.75">
      <c r="K3613" s="42"/>
      <c r="L3613" s="42"/>
    </row>
    <row r="3614" spans="11:12" ht="12.75">
      <c r="K3614" s="42"/>
      <c r="L3614" s="42"/>
    </row>
    <row r="3615" spans="11:12" ht="12.75">
      <c r="K3615" s="42"/>
      <c r="L3615" s="42"/>
    </row>
    <row r="3616" spans="11:12" ht="12.75">
      <c r="K3616" s="42"/>
      <c r="L3616" s="42"/>
    </row>
    <row r="3617" spans="11:12" ht="12.75">
      <c r="K3617" s="42"/>
      <c r="L3617" s="42"/>
    </row>
    <row r="3618" spans="11:12" ht="12.75">
      <c r="K3618" s="42"/>
      <c r="L3618" s="42"/>
    </row>
    <row r="3619" spans="11:12" ht="12.75">
      <c r="K3619" s="42"/>
      <c r="L3619" s="42"/>
    </row>
    <row r="3620" spans="11:12" ht="12.75">
      <c r="K3620" s="42"/>
      <c r="L3620" s="42"/>
    </row>
    <row r="3621" spans="11:12" ht="12.75">
      <c r="K3621" s="42"/>
      <c r="L3621" s="42"/>
    </row>
    <row r="3622" spans="11:12" ht="12.75">
      <c r="K3622" s="42"/>
      <c r="L3622" s="42"/>
    </row>
    <row r="3623" spans="11:12" ht="12.75">
      <c r="K3623" s="42"/>
      <c r="L3623" s="42"/>
    </row>
    <row r="3624" spans="11:12" ht="12.75">
      <c r="K3624" s="42"/>
      <c r="L3624" s="42"/>
    </row>
    <row r="3625" spans="11:12" ht="12.75">
      <c r="K3625" s="42"/>
      <c r="L3625" s="42"/>
    </row>
    <row r="3626" spans="11:12" ht="12.75">
      <c r="K3626" s="42"/>
      <c r="L3626" s="42"/>
    </row>
    <row r="3627" spans="11:12" ht="12.75">
      <c r="K3627" s="42"/>
      <c r="L3627" s="42"/>
    </row>
    <row r="3628" spans="11:12" ht="12.75">
      <c r="K3628" s="42"/>
      <c r="L3628" s="42"/>
    </row>
    <row r="3629" spans="11:12" ht="12.75">
      <c r="K3629" s="42"/>
      <c r="L3629" s="42"/>
    </row>
    <row r="3630" spans="11:12" ht="12.75">
      <c r="K3630" s="42"/>
      <c r="L3630" s="42"/>
    </row>
    <row r="3631" spans="11:12" ht="12.75">
      <c r="K3631" s="42"/>
      <c r="L3631" s="42"/>
    </row>
    <row r="3632" spans="11:12" ht="12.75">
      <c r="K3632" s="42"/>
      <c r="L3632" s="42"/>
    </row>
    <row r="3633" spans="11:12" ht="12.75">
      <c r="K3633" s="42"/>
      <c r="L3633" s="42"/>
    </row>
    <row r="3634" spans="11:12" ht="12.75">
      <c r="K3634" s="42"/>
      <c r="L3634" s="42"/>
    </row>
    <row r="3635" spans="11:12" ht="12.75">
      <c r="K3635" s="42"/>
      <c r="L3635" s="42"/>
    </row>
    <row r="3636" spans="11:12" ht="12.75">
      <c r="K3636" s="42"/>
      <c r="L3636" s="42"/>
    </row>
    <row r="3637" spans="11:12" ht="12.75">
      <c r="K3637" s="42"/>
      <c r="L3637" s="42"/>
    </row>
    <row r="3638" spans="11:12" ht="12.75">
      <c r="K3638" s="42"/>
      <c r="L3638" s="42"/>
    </row>
    <row r="3639" spans="11:12" ht="12.75">
      <c r="K3639" s="42"/>
      <c r="L3639" s="42"/>
    </row>
    <row r="3640" spans="11:12" ht="12.75">
      <c r="K3640" s="42"/>
      <c r="L3640" s="42"/>
    </row>
    <row r="3641" spans="11:12" ht="12.75">
      <c r="K3641" s="42"/>
      <c r="L3641" s="42"/>
    </row>
    <row r="3642" spans="11:12" ht="12.75">
      <c r="K3642" s="42"/>
      <c r="L3642" s="42"/>
    </row>
    <row r="3643" spans="11:12" ht="12.75">
      <c r="K3643" s="42"/>
      <c r="L3643" s="42"/>
    </row>
    <row r="3644" spans="11:12" ht="12.75">
      <c r="K3644" s="42"/>
      <c r="L3644" s="42"/>
    </row>
    <row r="3645" spans="11:12" ht="12.75">
      <c r="K3645" s="42"/>
      <c r="L3645" s="42"/>
    </row>
    <row r="3646" spans="11:12" ht="12.75">
      <c r="K3646" s="42"/>
      <c r="L3646" s="42"/>
    </row>
    <row r="3647" spans="11:12" ht="12.75">
      <c r="K3647" s="42"/>
      <c r="L3647" s="42"/>
    </row>
    <row r="3648" spans="11:12" ht="12.75">
      <c r="K3648" s="42"/>
      <c r="L3648" s="42"/>
    </row>
    <row r="3649" spans="11:12" ht="12.75">
      <c r="K3649" s="42"/>
      <c r="L3649" s="42"/>
    </row>
    <row r="3650" spans="11:12" ht="12.75">
      <c r="K3650" s="42"/>
      <c r="L3650" s="42"/>
    </row>
    <row r="3651" spans="11:12" ht="12.75">
      <c r="K3651" s="42"/>
      <c r="L3651" s="42"/>
    </row>
    <row r="3652" spans="11:12" ht="12.75">
      <c r="K3652" s="42"/>
      <c r="L3652" s="42"/>
    </row>
    <row r="3653" spans="11:12" ht="12.75">
      <c r="K3653" s="42"/>
      <c r="L3653" s="42"/>
    </row>
    <row r="3654" spans="11:12" ht="12.75">
      <c r="K3654" s="42"/>
      <c r="L3654" s="42"/>
    </row>
    <row r="3655" spans="11:12" ht="12.75">
      <c r="K3655" s="42"/>
      <c r="L3655" s="42"/>
    </row>
    <row r="3656" spans="11:12" ht="12.75">
      <c r="K3656" s="42"/>
      <c r="L3656" s="42"/>
    </row>
    <row r="3657" spans="11:12" ht="12.75">
      <c r="K3657" s="42"/>
      <c r="L3657" s="42"/>
    </row>
    <row r="3658" spans="11:12" ht="12.75">
      <c r="K3658" s="42"/>
      <c r="L3658" s="42"/>
    </row>
    <row r="3659" spans="11:12" ht="12.75">
      <c r="K3659" s="42"/>
      <c r="L3659" s="42"/>
    </row>
    <row r="3660" spans="11:12" ht="12.75">
      <c r="K3660" s="42"/>
      <c r="L3660" s="42"/>
    </row>
    <row r="3661" spans="11:12" ht="12.75">
      <c r="K3661" s="42"/>
      <c r="L3661" s="42"/>
    </row>
    <row r="3662" spans="11:12" ht="12.75">
      <c r="K3662" s="42"/>
      <c r="L3662" s="42"/>
    </row>
    <row r="3663" spans="11:12" ht="12.75">
      <c r="K3663" s="42"/>
      <c r="L3663" s="42"/>
    </row>
    <row r="3664" spans="11:12" ht="12.75">
      <c r="K3664" s="42"/>
      <c r="L3664" s="42"/>
    </row>
    <row r="3665" spans="11:12" ht="12.75">
      <c r="K3665" s="42"/>
      <c r="L3665" s="42"/>
    </row>
    <row r="3666" spans="11:12" ht="12.75">
      <c r="K3666" s="42"/>
      <c r="L3666" s="42"/>
    </row>
    <row r="3667" spans="11:12" ht="12.75">
      <c r="K3667" s="42"/>
      <c r="L3667" s="42"/>
    </row>
    <row r="3668" spans="11:12" ht="12.75">
      <c r="K3668" s="42"/>
      <c r="L3668" s="42"/>
    </row>
    <row r="3669" spans="11:12" ht="12.75">
      <c r="K3669" s="42"/>
      <c r="L3669" s="42"/>
    </row>
    <row r="3670" spans="11:12" ht="12.75">
      <c r="K3670" s="42"/>
      <c r="L3670" s="42"/>
    </row>
    <row r="3671" spans="11:12" ht="12.75">
      <c r="K3671" s="42"/>
      <c r="L3671" s="42"/>
    </row>
    <row r="3672" spans="11:12" ht="12.75">
      <c r="K3672" s="42"/>
      <c r="L3672" s="42"/>
    </row>
    <row r="3673" spans="11:12" ht="12.75">
      <c r="K3673" s="42"/>
      <c r="L3673" s="42"/>
    </row>
    <row r="3674" spans="11:12" ht="12.75">
      <c r="K3674" s="42"/>
      <c r="L3674" s="42"/>
    </row>
    <row r="3675" spans="11:12" ht="12.75">
      <c r="K3675" s="42"/>
      <c r="L3675" s="42"/>
    </row>
    <row r="3676" spans="11:12" ht="12.75">
      <c r="K3676" s="42"/>
      <c r="L3676" s="42"/>
    </row>
    <row r="3677" spans="11:12" ht="12.75">
      <c r="K3677" s="42"/>
      <c r="L3677" s="42"/>
    </row>
    <row r="3678" spans="11:12" ht="12.75">
      <c r="K3678" s="42"/>
      <c r="L3678" s="42"/>
    </row>
    <row r="3679" spans="11:12" ht="12.75">
      <c r="K3679" s="42"/>
      <c r="L3679" s="42"/>
    </row>
    <row r="3680" spans="11:12" ht="12.75">
      <c r="K3680" s="42"/>
      <c r="L3680" s="42"/>
    </row>
    <row r="3681" spans="11:12" ht="12.75">
      <c r="K3681" s="42"/>
      <c r="L3681" s="42"/>
    </row>
    <row r="3682" spans="11:12" ht="12.75">
      <c r="K3682" s="42"/>
      <c r="L3682" s="42"/>
    </row>
    <row r="3683" spans="11:12" ht="12.75">
      <c r="K3683" s="42"/>
      <c r="L3683" s="42"/>
    </row>
    <row r="3684" spans="11:12" ht="12.75">
      <c r="K3684" s="42"/>
      <c r="L3684" s="42"/>
    </row>
    <row r="3685" spans="11:12" ht="12.75">
      <c r="K3685" s="42"/>
      <c r="L3685" s="42"/>
    </row>
    <row r="3686" spans="11:12" ht="12.75">
      <c r="K3686" s="42"/>
      <c r="L3686" s="42"/>
    </row>
    <row r="3687" spans="11:12" ht="12.75">
      <c r="K3687" s="42"/>
      <c r="L3687" s="42"/>
    </row>
    <row r="3688" spans="11:12" ht="12.75">
      <c r="K3688" s="42"/>
      <c r="L3688" s="42"/>
    </row>
    <row r="3689" spans="11:12" ht="12.75">
      <c r="K3689" s="42"/>
      <c r="L3689" s="42"/>
    </row>
    <row r="3690" spans="11:12" ht="12.75">
      <c r="K3690" s="42"/>
      <c r="L3690" s="42"/>
    </row>
    <row r="3691" spans="11:12" ht="12.75">
      <c r="K3691" s="42"/>
      <c r="L3691" s="42"/>
    </row>
    <row r="3692" spans="11:12" ht="12.75">
      <c r="K3692" s="42"/>
      <c r="L3692" s="42"/>
    </row>
    <row r="3693" spans="11:12" ht="12.75">
      <c r="K3693" s="42"/>
      <c r="L3693" s="42"/>
    </row>
    <row r="3694" spans="11:12" ht="12.75">
      <c r="K3694" s="42"/>
      <c r="L3694" s="42"/>
    </row>
    <row r="3695" spans="11:12" ht="12.75">
      <c r="K3695" s="42"/>
      <c r="L3695" s="42"/>
    </row>
    <row r="3696" spans="11:12" ht="12.75">
      <c r="K3696" s="42"/>
      <c r="L3696" s="42"/>
    </row>
    <row r="3697" spans="11:12" ht="12.75">
      <c r="K3697" s="42"/>
      <c r="L3697" s="42"/>
    </row>
    <row r="3698" spans="11:12" ht="12.75">
      <c r="K3698" s="42"/>
      <c r="L3698" s="42"/>
    </row>
    <row r="3699" spans="11:12" ht="12.75">
      <c r="K3699" s="42"/>
      <c r="L3699" s="42"/>
    </row>
    <row r="3700" spans="11:12" ht="12.75">
      <c r="K3700" s="42"/>
      <c r="L3700" s="42"/>
    </row>
    <row r="3701" spans="11:12" ht="12.75">
      <c r="K3701" s="42"/>
      <c r="L3701" s="42"/>
    </row>
    <row r="3702" spans="11:12" ht="12.75">
      <c r="K3702" s="42"/>
      <c r="L3702" s="42"/>
    </row>
    <row r="3703" spans="11:12" ht="12.75">
      <c r="K3703" s="42"/>
      <c r="L3703" s="42"/>
    </row>
    <row r="3704" spans="11:12" ht="12.75">
      <c r="K3704" s="42"/>
      <c r="L3704" s="42"/>
    </row>
    <row r="3705" spans="11:12" ht="12.75">
      <c r="K3705" s="42"/>
      <c r="L3705" s="42"/>
    </row>
    <row r="3706" spans="11:12" ht="12.75">
      <c r="K3706" s="42"/>
      <c r="L3706" s="42"/>
    </row>
    <row r="3707" spans="11:12" ht="12.75">
      <c r="K3707" s="42"/>
      <c r="L3707" s="42"/>
    </row>
    <row r="3708" spans="11:12" ht="12.75">
      <c r="K3708" s="42"/>
      <c r="L3708" s="42"/>
    </row>
    <row r="3709" spans="11:12" ht="12.75">
      <c r="K3709" s="42"/>
      <c r="L3709" s="42"/>
    </row>
    <row r="3710" spans="11:12" ht="12.75">
      <c r="K3710" s="42"/>
      <c r="L3710" s="42"/>
    </row>
    <row r="3711" spans="11:12" ht="12.75">
      <c r="K3711" s="42"/>
      <c r="L3711" s="42"/>
    </row>
    <row r="3712" spans="11:12" ht="12.75">
      <c r="K3712" s="42"/>
      <c r="L3712" s="42"/>
    </row>
    <row r="3713" spans="11:12" ht="12.75">
      <c r="K3713" s="42"/>
      <c r="L3713" s="42"/>
    </row>
    <row r="3714" spans="11:12" ht="12.75">
      <c r="K3714" s="42"/>
      <c r="L3714" s="42"/>
    </row>
    <row r="3715" spans="11:12" ht="12.75">
      <c r="K3715" s="42"/>
      <c r="L3715" s="42"/>
    </row>
    <row r="3716" spans="11:12" ht="12.75">
      <c r="K3716" s="42"/>
      <c r="L3716" s="42"/>
    </row>
    <row r="3717" spans="11:12" ht="12.75">
      <c r="K3717" s="42"/>
      <c r="L3717" s="42"/>
    </row>
    <row r="3718" spans="11:12" ht="12.75">
      <c r="K3718" s="42"/>
      <c r="L3718" s="42"/>
    </row>
    <row r="3719" spans="11:12" ht="12.75">
      <c r="K3719" s="42"/>
      <c r="L3719" s="42"/>
    </row>
    <row r="3720" spans="11:12" ht="12.75">
      <c r="K3720" s="42"/>
      <c r="L3720" s="42"/>
    </row>
    <row r="3721" spans="11:12" ht="12.75">
      <c r="K3721" s="42"/>
      <c r="L3721" s="42"/>
    </row>
    <row r="3722" spans="11:12" ht="12.75">
      <c r="K3722" s="42"/>
      <c r="L3722" s="42"/>
    </row>
    <row r="3723" spans="11:12" ht="12.75">
      <c r="K3723" s="42"/>
      <c r="L3723" s="42"/>
    </row>
    <row r="3724" spans="11:12" ht="12.75">
      <c r="K3724" s="42"/>
      <c r="L3724" s="42"/>
    </row>
    <row r="3725" spans="11:12" ht="12.75">
      <c r="K3725" s="42"/>
      <c r="L3725" s="42"/>
    </row>
    <row r="3726" spans="11:12" ht="12.75">
      <c r="K3726" s="42"/>
      <c r="L3726" s="42"/>
    </row>
    <row r="3727" spans="11:12" ht="12.75">
      <c r="K3727" s="42"/>
      <c r="L3727" s="42"/>
    </row>
    <row r="3728" spans="11:12" ht="12.75">
      <c r="K3728" s="42"/>
      <c r="L3728" s="42"/>
    </row>
    <row r="3729" spans="11:12" ht="12.75">
      <c r="K3729" s="42"/>
      <c r="L3729" s="42"/>
    </row>
    <row r="3730" spans="11:12" ht="12.75">
      <c r="K3730" s="42"/>
      <c r="L3730" s="42"/>
    </row>
    <row r="3731" spans="11:12" ht="12.75">
      <c r="K3731" s="42"/>
      <c r="L3731" s="42"/>
    </row>
    <row r="3732" spans="11:12" ht="12.75">
      <c r="K3732" s="42"/>
      <c r="L3732" s="42"/>
    </row>
    <row r="3733" spans="11:12" ht="12.75">
      <c r="K3733" s="42"/>
      <c r="L3733" s="42"/>
    </row>
    <row r="3734" spans="11:12" ht="12.75">
      <c r="K3734" s="42"/>
      <c r="L3734" s="42"/>
    </row>
    <row r="3735" spans="11:12" ht="12.75">
      <c r="K3735" s="42"/>
      <c r="L3735" s="42"/>
    </row>
    <row r="3736" spans="11:12" ht="12.75">
      <c r="K3736" s="42"/>
      <c r="L3736" s="42"/>
    </row>
    <row r="3737" spans="11:12" ht="12.75">
      <c r="K3737" s="42"/>
      <c r="L3737" s="42"/>
    </row>
    <row r="3738" spans="11:12" ht="12.75">
      <c r="K3738" s="42"/>
      <c r="L3738" s="42"/>
    </row>
    <row r="3739" spans="11:12" ht="12.75">
      <c r="K3739" s="42"/>
      <c r="L3739" s="42"/>
    </row>
    <row r="3740" spans="11:12" ht="12.75">
      <c r="K3740" s="42"/>
      <c r="L3740" s="42"/>
    </row>
    <row r="3741" spans="11:12" ht="12.75">
      <c r="K3741" s="42"/>
      <c r="L3741" s="42"/>
    </row>
    <row r="3742" spans="11:12" ht="12.75">
      <c r="K3742" s="42"/>
      <c r="L3742" s="42"/>
    </row>
    <row r="3743" spans="11:12" ht="12.75">
      <c r="K3743" s="42"/>
      <c r="L3743" s="42"/>
    </row>
    <row r="3744" spans="11:12" ht="12.75">
      <c r="K3744" s="42"/>
      <c r="L3744" s="42"/>
    </row>
    <row r="3745" spans="11:12" ht="12.75">
      <c r="K3745" s="42"/>
      <c r="L3745" s="42"/>
    </row>
    <row r="3746" spans="11:12" ht="12.75">
      <c r="K3746" s="42"/>
      <c r="L3746" s="42"/>
    </row>
    <row r="3747" spans="11:12" ht="12.75">
      <c r="K3747" s="42"/>
      <c r="L3747" s="42"/>
    </row>
    <row r="3748" spans="11:12" ht="12.75">
      <c r="K3748" s="42"/>
      <c r="L3748" s="42"/>
    </row>
    <row r="3749" spans="11:12" ht="12.75">
      <c r="K3749" s="42"/>
      <c r="L3749" s="42"/>
    </row>
    <row r="3750" spans="11:12" ht="12.75">
      <c r="K3750" s="42"/>
      <c r="L3750" s="42"/>
    </row>
    <row r="3751" spans="11:12" ht="12.75">
      <c r="K3751" s="42"/>
      <c r="L3751" s="42"/>
    </row>
    <row r="3752" spans="11:12" ht="12.75">
      <c r="K3752" s="42"/>
      <c r="L3752" s="42"/>
    </row>
    <row r="3753" spans="11:12" ht="12.75">
      <c r="K3753" s="42"/>
      <c r="L3753" s="42"/>
    </row>
    <row r="3754" spans="11:12" ht="12.75">
      <c r="K3754" s="42"/>
      <c r="L3754" s="42"/>
    </row>
    <row r="3755" spans="11:12" ht="12.75">
      <c r="K3755" s="42"/>
      <c r="L3755" s="42"/>
    </row>
    <row r="3756" spans="11:12" ht="12.75">
      <c r="K3756" s="42"/>
      <c r="L3756" s="42"/>
    </row>
    <row r="3757" spans="11:12" ht="12.75">
      <c r="K3757" s="42"/>
      <c r="L3757" s="42"/>
    </row>
    <row r="3758" spans="11:12" ht="12.75">
      <c r="K3758" s="42"/>
      <c r="L3758" s="42"/>
    </row>
    <row r="3759" spans="11:12" ht="12.75">
      <c r="K3759" s="42"/>
      <c r="L3759" s="42"/>
    </row>
    <row r="3760" spans="11:12" ht="12.75">
      <c r="K3760" s="42"/>
      <c r="L3760" s="42"/>
    </row>
    <row r="3761" spans="11:12" ht="12.75">
      <c r="K3761" s="42"/>
      <c r="L3761" s="42"/>
    </row>
    <row r="3762" spans="11:12" ht="12.75">
      <c r="K3762" s="42"/>
      <c r="L3762" s="42"/>
    </row>
    <row r="3763" spans="11:12" ht="12.75">
      <c r="K3763" s="42"/>
      <c r="L3763" s="42"/>
    </row>
    <row r="3764" spans="11:12" ht="12.75">
      <c r="K3764" s="42"/>
      <c r="L3764" s="42"/>
    </row>
    <row r="3765" spans="11:12" ht="12.75">
      <c r="K3765" s="42"/>
      <c r="L3765" s="42"/>
    </row>
    <row r="3766" spans="11:12" ht="12.75">
      <c r="K3766" s="42"/>
      <c r="L3766" s="42"/>
    </row>
    <row r="3767" spans="11:12" ht="12.75">
      <c r="K3767" s="42"/>
      <c r="L3767" s="42"/>
    </row>
    <row r="3768" spans="11:12" ht="12.75">
      <c r="K3768" s="42"/>
      <c r="L3768" s="42"/>
    </row>
    <row r="3769" spans="11:12" ht="12.75">
      <c r="K3769" s="42"/>
      <c r="L3769" s="42"/>
    </row>
    <row r="3770" spans="11:12" ht="12.75">
      <c r="K3770" s="42"/>
      <c r="L3770" s="42"/>
    </row>
    <row r="3771" spans="11:12" ht="12.75">
      <c r="K3771" s="42"/>
      <c r="L3771" s="42"/>
    </row>
    <row r="3772" spans="11:12" ht="12.75">
      <c r="K3772" s="42"/>
      <c r="L3772" s="42"/>
    </row>
    <row r="3773" spans="11:12" ht="12.75">
      <c r="K3773" s="42"/>
      <c r="L3773" s="42"/>
    </row>
    <row r="3774" spans="11:12" ht="12.75">
      <c r="K3774" s="42"/>
      <c r="L3774" s="42"/>
    </row>
    <row r="3775" spans="11:12" ht="12.75">
      <c r="K3775" s="42"/>
      <c r="L3775" s="42"/>
    </row>
    <row r="3776" spans="11:12" ht="12.75">
      <c r="K3776" s="42"/>
      <c r="L3776" s="42"/>
    </row>
    <row r="3777" spans="11:12" ht="12.75">
      <c r="K3777" s="42"/>
      <c r="L3777" s="42"/>
    </row>
    <row r="3778" spans="11:12" ht="12.75">
      <c r="K3778" s="42"/>
      <c r="L3778" s="42"/>
    </row>
    <row r="3779" spans="11:12" ht="12.75">
      <c r="K3779" s="42"/>
      <c r="L3779" s="42"/>
    </row>
    <row r="3780" spans="11:12" ht="12.75">
      <c r="K3780" s="42"/>
      <c r="L3780" s="42"/>
    </row>
    <row r="3781" spans="11:12" ht="12.75">
      <c r="K3781" s="42"/>
      <c r="L3781" s="42"/>
    </row>
    <row r="3782" spans="11:12" ht="12.75">
      <c r="K3782" s="42"/>
      <c r="L3782" s="42"/>
    </row>
    <row r="3783" spans="11:12" ht="12.75">
      <c r="K3783" s="42"/>
      <c r="L3783" s="42"/>
    </row>
    <row r="3784" spans="11:12" ht="12.75">
      <c r="K3784" s="42"/>
      <c r="L3784" s="42"/>
    </row>
    <row r="3785" spans="11:12" ht="12.75">
      <c r="K3785" s="42"/>
      <c r="L3785" s="42"/>
    </row>
    <row r="3786" spans="11:12" ht="12.75">
      <c r="K3786" s="42"/>
      <c r="L3786" s="42"/>
    </row>
    <row r="3787" spans="11:12" ht="12.75">
      <c r="K3787" s="42"/>
      <c r="L3787" s="42"/>
    </row>
    <row r="3788" spans="11:12" ht="12.75">
      <c r="K3788" s="42"/>
      <c r="L3788" s="42"/>
    </row>
    <row r="3789" spans="11:12" ht="12.75">
      <c r="K3789" s="42"/>
      <c r="L3789" s="42"/>
    </row>
    <row r="3790" spans="11:12" ht="12.75">
      <c r="K3790" s="42"/>
      <c r="L3790" s="42"/>
    </row>
    <row r="3791" spans="11:12" ht="12.75">
      <c r="K3791" s="42"/>
      <c r="L3791" s="42"/>
    </row>
    <row r="3792" spans="11:12" ht="12.75">
      <c r="K3792" s="42"/>
      <c r="L3792" s="42"/>
    </row>
    <row r="3793" spans="11:12" ht="12.75">
      <c r="K3793" s="42"/>
      <c r="L3793" s="42"/>
    </row>
    <row r="3794" spans="11:12" ht="12.75">
      <c r="K3794" s="42"/>
      <c r="L3794" s="42"/>
    </row>
    <row r="3795" spans="11:12" ht="12.75">
      <c r="K3795" s="42"/>
      <c r="L3795" s="42"/>
    </row>
    <row r="3796" spans="11:12" ht="12.75">
      <c r="K3796" s="42"/>
      <c r="L3796" s="42"/>
    </row>
    <row r="3797" spans="11:12" ht="12.75">
      <c r="K3797" s="42"/>
      <c r="L3797" s="42"/>
    </row>
    <row r="3798" spans="11:12" ht="12.75">
      <c r="K3798" s="42"/>
      <c r="L3798" s="42"/>
    </row>
    <row r="3799" spans="11:12" ht="12.75">
      <c r="K3799" s="42"/>
      <c r="L3799" s="42"/>
    </row>
    <row r="3800" spans="11:12" ht="12.75">
      <c r="K3800" s="42"/>
      <c r="L3800" s="42"/>
    </row>
    <row r="3801" spans="11:12" ht="12.75">
      <c r="K3801" s="42"/>
      <c r="L3801" s="42"/>
    </row>
    <row r="3802" spans="11:12" ht="12.75">
      <c r="K3802" s="42"/>
      <c r="L3802" s="42"/>
    </row>
    <row r="3803" spans="11:12" ht="12.75">
      <c r="K3803" s="42"/>
      <c r="L3803" s="42"/>
    </row>
    <row r="3804" spans="11:12" ht="12.75">
      <c r="K3804" s="42"/>
      <c r="L3804" s="42"/>
    </row>
    <row r="3805" spans="11:12" ht="12.75">
      <c r="K3805" s="42"/>
      <c r="L3805" s="42"/>
    </row>
    <row r="3806" spans="11:12" ht="12.75">
      <c r="K3806" s="42"/>
      <c r="L3806" s="42"/>
    </row>
    <row r="3807" spans="11:12" ht="12.75">
      <c r="K3807" s="42"/>
      <c r="L3807" s="42"/>
    </row>
    <row r="3808" spans="11:12" ht="12.75">
      <c r="K3808" s="42"/>
      <c r="L3808" s="42"/>
    </row>
    <row r="3809" spans="11:12" ht="12.75">
      <c r="K3809" s="42"/>
      <c r="L3809" s="42"/>
    </row>
    <row r="3810" spans="11:12" ht="12.75">
      <c r="K3810" s="42"/>
      <c r="L3810" s="42"/>
    </row>
    <row r="3811" spans="11:12" ht="12.75">
      <c r="K3811" s="42"/>
      <c r="L3811" s="42"/>
    </row>
    <row r="3812" spans="11:12" ht="12.75">
      <c r="K3812" s="42"/>
      <c r="L3812" s="42"/>
    </row>
    <row r="3813" spans="11:12" ht="12.75">
      <c r="K3813" s="42"/>
      <c r="L3813" s="42"/>
    </row>
    <row r="3814" spans="11:12" ht="12.75">
      <c r="K3814" s="42"/>
      <c r="L3814" s="42"/>
    </row>
    <row r="3815" spans="11:12" ht="12.75">
      <c r="K3815" s="42"/>
      <c r="L3815" s="42"/>
    </row>
    <row r="3816" spans="11:12" ht="12.75">
      <c r="K3816" s="42"/>
      <c r="L3816" s="42"/>
    </row>
    <row r="3817" spans="11:12" ht="12.75">
      <c r="K3817" s="42"/>
      <c r="L3817" s="42"/>
    </row>
    <row r="3818" spans="11:12" ht="12.75">
      <c r="K3818" s="42"/>
      <c r="L3818" s="42"/>
    </row>
    <row r="3819" spans="11:12" ht="12.75">
      <c r="K3819" s="42"/>
      <c r="L3819" s="42"/>
    </row>
    <row r="3820" spans="11:12" ht="12.75">
      <c r="K3820" s="42"/>
      <c r="L3820" s="42"/>
    </row>
    <row r="3821" spans="11:12" ht="12.75">
      <c r="K3821" s="42"/>
      <c r="L3821" s="42"/>
    </row>
    <row r="3822" spans="11:12" ht="12.75">
      <c r="K3822" s="42"/>
      <c r="L3822" s="42"/>
    </row>
    <row r="3823" spans="11:12" ht="12.75">
      <c r="K3823" s="42"/>
      <c r="L3823" s="42"/>
    </row>
    <row r="3824" spans="11:12" ht="12.75">
      <c r="K3824" s="42"/>
      <c r="L3824" s="42"/>
    </row>
    <row r="3825" spans="11:12" ht="12.75">
      <c r="K3825" s="42"/>
      <c r="L3825" s="42"/>
    </row>
    <row r="3826" spans="11:12" ht="12.75">
      <c r="K3826" s="42"/>
      <c r="L3826" s="42"/>
    </row>
    <row r="3827" spans="11:12" ht="12.75">
      <c r="K3827" s="42"/>
      <c r="L3827" s="42"/>
    </row>
    <row r="3828" spans="11:12" ht="12.75">
      <c r="K3828" s="42"/>
      <c r="L3828" s="42"/>
    </row>
    <row r="3829" spans="11:12" ht="12.75">
      <c r="K3829" s="42"/>
      <c r="L3829" s="42"/>
    </row>
    <row r="3830" spans="11:12" ht="12.75">
      <c r="K3830" s="42"/>
      <c r="L3830" s="42"/>
    </row>
    <row r="3831" spans="11:12" ht="12.75">
      <c r="K3831" s="42"/>
      <c r="L3831" s="42"/>
    </row>
    <row r="3832" spans="11:12" ht="12.75">
      <c r="K3832" s="42"/>
      <c r="L3832" s="42"/>
    </row>
    <row r="3833" spans="11:12" ht="12.75">
      <c r="K3833" s="42"/>
      <c r="L3833" s="42"/>
    </row>
    <row r="3834" spans="11:12" ht="12.75">
      <c r="K3834" s="42"/>
      <c r="L3834" s="42"/>
    </row>
    <row r="3835" spans="11:12" ht="12.75">
      <c r="K3835" s="42"/>
      <c r="L3835" s="42"/>
    </row>
    <row r="3836" spans="11:12" ht="12.75">
      <c r="K3836" s="42"/>
      <c r="L3836" s="42"/>
    </row>
    <row r="3837" spans="11:12" ht="12.75">
      <c r="K3837" s="42"/>
      <c r="L3837" s="42"/>
    </row>
    <row r="3838" spans="11:12" ht="12.75">
      <c r="K3838" s="42"/>
      <c r="L3838" s="42"/>
    </row>
    <row r="3839" spans="11:12" ht="12.75">
      <c r="K3839" s="42"/>
      <c r="L3839" s="42"/>
    </row>
    <row r="3840" spans="11:12" ht="12.75">
      <c r="K3840" s="42"/>
      <c r="L3840" s="42"/>
    </row>
    <row r="3841" spans="11:12" ht="12.75">
      <c r="K3841" s="42"/>
      <c r="L3841" s="42"/>
    </row>
    <row r="3842" spans="11:12" ht="12.75">
      <c r="K3842" s="42"/>
      <c r="L3842" s="42"/>
    </row>
    <row r="3843" spans="11:12" ht="12.75">
      <c r="K3843" s="42"/>
      <c r="L3843" s="42"/>
    </row>
    <row r="3844" spans="11:12" ht="12.75">
      <c r="K3844" s="42"/>
      <c r="L3844" s="42"/>
    </row>
    <row r="3845" spans="11:12" ht="12.75">
      <c r="K3845" s="42"/>
      <c r="L3845" s="42"/>
    </row>
    <row r="3846" spans="11:12" ht="12.75">
      <c r="K3846" s="42"/>
      <c r="L3846" s="42"/>
    </row>
    <row r="3847" spans="11:12" ht="12.75">
      <c r="K3847" s="42"/>
      <c r="L3847" s="42"/>
    </row>
    <row r="3848" spans="11:12" ht="12.75">
      <c r="K3848" s="42"/>
      <c r="L3848" s="42"/>
    </row>
    <row r="3849" spans="11:12" ht="12.75">
      <c r="K3849" s="42"/>
      <c r="L3849" s="42"/>
    </row>
    <row r="3850" spans="11:12" ht="12.75">
      <c r="K3850" s="42"/>
      <c r="L3850" s="42"/>
    </row>
    <row r="3851" spans="11:12" ht="12.75">
      <c r="K3851" s="42"/>
      <c r="L3851" s="42"/>
    </row>
    <row r="3852" spans="11:12" ht="12.75">
      <c r="K3852" s="42"/>
      <c r="L3852" s="42"/>
    </row>
    <row r="3853" spans="11:12" ht="12.75">
      <c r="K3853" s="42"/>
      <c r="L3853" s="42"/>
    </row>
    <row r="3854" spans="11:12" ht="12.75">
      <c r="K3854" s="42"/>
      <c r="L3854" s="42"/>
    </row>
    <row r="3855" spans="11:12" ht="12.75">
      <c r="K3855" s="42"/>
      <c r="L3855" s="42"/>
    </row>
    <row r="3856" spans="11:12" ht="12.75">
      <c r="K3856" s="42"/>
      <c r="L3856" s="42"/>
    </row>
    <row r="3857" spans="11:12" ht="12.75">
      <c r="K3857" s="42"/>
      <c r="L3857" s="42"/>
    </row>
    <row r="3858" spans="11:12" ht="12.75">
      <c r="K3858" s="42"/>
      <c r="L3858" s="42"/>
    </row>
    <row r="3859" spans="11:12" ht="12.75">
      <c r="K3859" s="42"/>
      <c r="L3859" s="42"/>
    </row>
    <row r="3860" spans="11:12" ht="12.75">
      <c r="K3860" s="42"/>
      <c r="L3860" s="42"/>
    </row>
    <row r="3861" spans="11:12" ht="12.75">
      <c r="K3861" s="42"/>
      <c r="L3861" s="42"/>
    </row>
    <row r="3862" spans="11:12" ht="12.75">
      <c r="K3862" s="42"/>
      <c r="L3862" s="42"/>
    </row>
    <row r="3863" spans="11:12" ht="12.75">
      <c r="K3863" s="42"/>
      <c r="L3863" s="42"/>
    </row>
    <row r="3864" spans="11:12" ht="12.75">
      <c r="K3864" s="42"/>
      <c r="L3864" s="42"/>
    </row>
    <row r="3865" spans="11:12" ht="12.75">
      <c r="K3865" s="42"/>
      <c r="L3865" s="42"/>
    </row>
    <row r="3866" spans="11:12" ht="12.75">
      <c r="K3866" s="42"/>
      <c r="L3866" s="42"/>
    </row>
    <row r="3867" spans="11:12" ht="12.75">
      <c r="K3867" s="42"/>
      <c r="L3867" s="42"/>
    </row>
    <row r="3868" spans="11:12" ht="12.75">
      <c r="K3868" s="42"/>
      <c r="L3868" s="42"/>
    </row>
    <row r="3869" spans="11:12" ht="12.75">
      <c r="K3869" s="42"/>
      <c r="L3869" s="42"/>
    </row>
    <row r="3870" spans="11:12" ht="12.75">
      <c r="K3870" s="42"/>
      <c r="L3870" s="42"/>
    </row>
    <row r="3871" spans="11:12" ht="12.75">
      <c r="K3871" s="42"/>
      <c r="L3871" s="42"/>
    </row>
    <row r="3872" spans="11:12" ht="12.75">
      <c r="K3872" s="42"/>
      <c r="L3872" s="42"/>
    </row>
    <row r="3873" spans="11:12" ht="12.75">
      <c r="K3873" s="42"/>
      <c r="L3873" s="42"/>
    </row>
    <row r="3874" spans="11:12" ht="12.75">
      <c r="K3874" s="42"/>
      <c r="L3874" s="42"/>
    </row>
    <row r="3875" spans="11:12" ht="12.75">
      <c r="K3875" s="42"/>
      <c r="L3875" s="42"/>
    </row>
    <row r="3876" spans="11:12" ht="12.75">
      <c r="K3876" s="42"/>
      <c r="L3876" s="42"/>
    </row>
    <row r="3877" spans="11:12" ht="12.75">
      <c r="K3877" s="42"/>
      <c r="L3877" s="42"/>
    </row>
    <row r="3878" spans="11:12" ht="12.75">
      <c r="K3878" s="42"/>
      <c r="L3878" s="42"/>
    </row>
    <row r="3879" spans="11:12" ht="12.75">
      <c r="K3879" s="42"/>
      <c r="L3879" s="42"/>
    </row>
    <row r="3880" spans="11:12" ht="12.75">
      <c r="K3880" s="42"/>
      <c r="L3880" s="42"/>
    </row>
    <row r="3881" spans="11:12" ht="12.75">
      <c r="K3881" s="42"/>
      <c r="L3881" s="42"/>
    </row>
    <row r="3882" spans="11:12" ht="12.75">
      <c r="K3882" s="42"/>
      <c r="L3882" s="42"/>
    </row>
    <row r="3883" spans="11:12" ht="12.75">
      <c r="K3883" s="42"/>
      <c r="L3883" s="42"/>
    </row>
    <row r="3884" spans="11:12" ht="12.75">
      <c r="K3884" s="42"/>
      <c r="L3884" s="42"/>
    </row>
    <row r="3885" spans="11:12" ht="12.75">
      <c r="K3885" s="42"/>
      <c r="L3885" s="42"/>
    </row>
    <row r="3886" spans="11:12" ht="12.75">
      <c r="K3886" s="42"/>
      <c r="L3886" s="42"/>
    </row>
    <row r="3887" spans="11:12" ht="12.75">
      <c r="K3887" s="42"/>
      <c r="L3887" s="42"/>
    </row>
    <row r="3888" spans="11:12" ht="12.75">
      <c r="K3888" s="42"/>
      <c r="L3888" s="42"/>
    </row>
    <row r="3889" spans="11:12" ht="12.75">
      <c r="K3889" s="42"/>
      <c r="L3889" s="42"/>
    </row>
    <row r="3890" spans="11:12" ht="12.75">
      <c r="K3890" s="42"/>
      <c r="L3890" s="42"/>
    </row>
    <row r="3891" spans="11:12" ht="12.75">
      <c r="K3891" s="42"/>
      <c r="L3891" s="42"/>
    </row>
    <row r="3892" spans="11:12" ht="12.75">
      <c r="K3892" s="42"/>
      <c r="L3892" s="42"/>
    </row>
    <row r="3893" spans="11:12" ht="12.75">
      <c r="K3893" s="42"/>
      <c r="L3893" s="42"/>
    </row>
    <row r="3894" spans="11:12" ht="12.75">
      <c r="K3894" s="42"/>
      <c r="L3894" s="42"/>
    </row>
    <row r="3895" spans="11:12" ht="12.75">
      <c r="K3895" s="42"/>
      <c r="L3895" s="42"/>
    </row>
    <row r="3896" spans="11:12" ht="12.75">
      <c r="K3896" s="42"/>
      <c r="L3896" s="42"/>
    </row>
    <row r="3897" spans="11:12" ht="12.75">
      <c r="K3897" s="42"/>
      <c r="L3897" s="42"/>
    </row>
    <row r="3898" spans="11:12" ht="12.75">
      <c r="K3898" s="42"/>
      <c r="L3898" s="42"/>
    </row>
    <row r="3899" spans="11:12" ht="12.75">
      <c r="K3899" s="42"/>
      <c r="L3899" s="42"/>
    </row>
    <row r="3900" spans="11:12" ht="12.75">
      <c r="K3900" s="42"/>
      <c r="L3900" s="42"/>
    </row>
    <row r="3901" spans="11:12" ht="12.75">
      <c r="K3901" s="42"/>
      <c r="L3901" s="42"/>
    </row>
    <row r="3902" spans="11:12" ht="12.75">
      <c r="K3902" s="42"/>
      <c r="L3902" s="42"/>
    </row>
    <row r="3903" spans="11:12" ht="12.75">
      <c r="K3903" s="42"/>
      <c r="L3903" s="42"/>
    </row>
    <row r="3904" spans="11:12" ht="12.75">
      <c r="K3904" s="42"/>
      <c r="L3904" s="42"/>
    </row>
    <row r="3905" spans="11:12" ht="12.75">
      <c r="K3905" s="42"/>
      <c r="L3905" s="42"/>
    </row>
    <row r="3906" spans="11:12" ht="12.75">
      <c r="K3906" s="42"/>
      <c r="L3906" s="42"/>
    </row>
    <row r="3907" spans="11:12" ht="12.75">
      <c r="K3907" s="42"/>
      <c r="L3907" s="42"/>
    </row>
    <row r="3908" spans="11:12" ht="12.75">
      <c r="K3908" s="42"/>
      <c r="L3908" s="42"/>
    </row>
    <row r="3909" spans="11:12" ht="12.75">
      <c r="K3909" s="42"/>
      <c r="L3909" s="42"/>
    </row>
    <row r="3910" spans="11:12" ht="12.75">
      <c r="K3910" s="42"/>
      <c r="L3910" s="42"/>
    </row>
    <row r="3911" spans="11:12" ht="12.75">
      <c r="K3911" s="42"/>
      <c r="L3911" s="42"/>
    </row>
    <row r="3912" spans="11:12" ht="12.75">
      <c r="K3912" s="42"/>
      <c r="L3912" s="42"/>
    </row>
    <row r="3913" spans="11:12" ht="12.75">
      <c r="K3913" s="42"/>
      <c r="L3913" s="42"/>
    </row>
    <row r="3914" spans="11:12" ht="12.75">
      <c r="K3914" s="42"/>
      <c r="L3914" s="42"/>
    </row>
    <row r="3915" spans="11:12" ht="12.75">
      <c r="K3915" s="42"/>
      <c r="L3915" s="42"/>
    </row>
    <row r="3916" spans="11:12" ht="12.75">
      <c r="K3916" s="42"/>
      <c r="L3916" s="42"/>
    </row>
    <row r="3917" spans="11:12" ht="12.75">
      <c r="K3917" s="42"/>
      <c r="L3917" s="42"/>
    </row>
    <row r="3918" spans="11:12" ht="12.75">
      <c r="K3918" s="42"/>
      <c r="L3918" s="42"/>
    </row>
    <row r="3919" spans="11:12" ht="12.75">
      <c r="K3919" s="42"/>
      <c r="L3919" s="42"/>
    </row>
    <row r="3920" spans="11:12" ht="12.75">
      <c r="K3920" s="42"/>
      <c r="L3920" s="42"/>
    </row>
    <row r="3921" spans="11:12" ht="12.75">
      <c r="K3921" s="42"/>
      <c r="L3921" s="42"/>
    </row>
    <row r="3922" spans="11:12" ht="12.75">
      <c r="K3922" s="42"/>
      <c r="L3922" s="42"/>
    </row>
    <row r="3923" spans="11:12" ht="12.75">
      <c r="K3923" s="42"/>
      <c r="L3923" s="42"/>
    </row>
    <row r="3924" spans="11:12" ht="12.75">
      <c r="K3924" s="42"/>
      <c r="L3924" s="42"/>
    </row>
    <row r="3925" spans="11:12" ht="12.75">
      <c r="K3925" s="42"/>
      <c r="L3925" s="42"/>
    </row>
    <row r="3926" spans="11:12" ht="12.75">
      <c r="K3926" s="42"/>
      <c r="L3926" s="42"/>
    </row>
    <row r="3927" spans="11:12" ht="12.75">
      <c r="K3927" s="42"/>
      <c r="L3927" s="42"/>
    </row>
    <row r="3928" spans="11:12" ht="12.75">
      <c r="K3928" s="42"/>
      <c r="L3928" s="42"/>
    </row>
    <row r="3929" spans="11:12" ht="12.75">
      <c r="K3929" s="42"/>
      <c r="L3929" s="42"/>
    </row>
    <row r="3930" spans="11:12" ht="12.75">
      <c r="K3930" s="42"/>
      <c r="L3930" s="42"/>
    </row>
    <row r="3931" spans="11:12" ht="12.75">
      <c r="K3931" s="42"/>
      <c r="L3931" s="42"/>
    </row>
    <row r="3932" spans="11:12" ht="12.75">
      <c r="K3932" s="42"/>
      <c r="L3932" s="42"/>
    </row>
    <row r="3933" spans="11:12" ht="12.75">
      <c r="K3933" s="42"/>
      <c r="L3933" s="42"/>
    </row>
    <row r="3934" spans="11:12" ht="12.75">
      <c r="K3934" s="42"/>
      <c r="L3934" s="42"/>
    </row>
    <row r="3935" spans="11:12" ht="12.75">
      <c r="K3935" s="42"/>
      <c r="L3935" s="42"/>
    </row>
    <row r="3936" spans="11:12" ht="12.75">
      <c r="K3936" s="42"/>
      <c r="L3936" s="42"/>
    </row>
    <row r="3937" spans="11:12" ht="12.75">
      <c r="K3937" s="42"/>
      <c r="L3937" s="42"/>
    </row>
    <row r="3938" spans="11:12" ht="12.75">
      <c r="K3938" s="42"/>
      <c r="L3938" s="42"/>
    </row>
    <row r="3939" spans="11:12" ht="12.75">
      <c r="K3939" s="42"/>
      <c r="L3939" s="42"/>
    </row>
    <row r="3940" spans="11:12" ht="12.75">
      <c r="K3940" s="42"/>
      <c r="L3940" s="42"/>
    </row>
    <row r="3941" spans="11:12" ht="12.75">
      <c r="K3941" s="42"/>
      <c r="L3941" s="42"/>
    </row>
    <row r="3942" spans="11:12" ht="12.75">
      <c r="K3942" s="42"/>
      <c r="L3942" s="42"/>
    </row>
    <row r="3943" spans="11:12" ht="12.75">
      <c r="K3943" s="42"/>
      <c r="L3943" s="42"/>
    </row>
    <row r="3944" spans="11:12" ht="12.75">
      <c r="K3944" s="42"/>
      <c r="L3944" s="42"/>
    </row>
    <row r="3945" spans="11:12" ht="12.75">
      <c r="K3945" s="42"/>
      <c r="L3945" s="42"/>
    </row>
    <row r="3946" spans="11:12" ht="12.75">
      <c r="K3946" s="42"/>
      <c r="L3946" s="42"/>
    </row>
    <row r="3947" spans="11:12" ht="12.75">
      <c r="K3947" s="42"/>
      <c r="L3947" s="42"/>
    </row>
    <row r="3948" spans="11:12" ht="12.75">
      <c r="K3948" s="42"/>
      <c r="L3948" s="42"/>
    </row>
    <row r="3949" spans="11:12" ht="12.75">
      <c r="K3949" s="42"/>
      <c r="L3949" s="42"/>
    </row>
    <row r="3950" spans="11:12" ht="12.75">
      <c r="K3950" s="42"/>
      <c r="L3950" s="42"/>
    </row>
    <row r="3951" spans="11:12" ht="12.75">
      <c r="K3951" s="42"/>
      <c r="L3951" s="42"/>
    </row>
    <row r="3952" spans="11:12" ht="12.75">
      <c r="K3952" s="42"/>
      <c r="L3952" s="42"/>
    </row>
    <row r="3953" spans="11:12" ht="12.75">
      <c r="K3953" s="42"/>
      <c r="L3953" s="42"/>
    </row>
    <row r="3954" spans="11:12" ht="12.75">
      <c r="K3954" s="42"/>
      <c r="L3954" s="42"/>
    </row>
    <row r="3955" spans="11:12" ht="12.75">
      <c r="K3955" s="42"/>
      <c r="L3955" s="42"/>
    </row>
    <row r="3956" spans="11:12" ht="12.75">
      <c r="K3956" s="42"/>
      <c r="L3956" s="42"/>
    </row>
    <row r="3957" spans="11:12" ht="12.75">
      <c r="K3957" s="42"/>
      <c r="L3957" s="42"/>
    </row>
    <row r="3958" spans="11:12" ht="12.75">
      <c r="K3958" s="42"/>
      <c r="L3958" s="42"/>
    </row>
    <row r="3959" spans="11:12" ht="12.75">
      <c r="K3959" s="42"/>
      <c r="L3959" s="42"/>
    </row>
    <row r="3960" spans="11:12" ht="12.75">
      <c r="K3960" s="42"/>
      <c r="L3960" s="42"/>
    </row>
    <row r="3961" spans="11:12" ht="12.75">
      <c r="K3961" s="42"/>
      <c r="L3961" s="42"/>
    </row>
    <row r="3962" spans="11:12" ht="12.75">
      <c r="K3962" s="42"/>
      <c r="L3962" s="42"/>
    </row>
    <row r="3963" spans="11:12" ht="12.75">
      <c r="K3963" s="42"/>
      <c r="L3963" s="42"/>
    </row>
    <row r="3964" spans="11:12" ht="12.75">
      <c r="K3964" s="42"/>
      <c r="L3964" s="42"/>
    </row>
    <row r="3965" spans="11:12" ht="12.75">
      <c r="K3965" s="42"/>
      <c r="L3965" s="42"/>
    </row>
    <row r="3966" spans="11:12" ht="12.75">
      <c r="K3966" s="42"/>
      <c r="L3966" s="42"/>
    </row>
    <row r="3967" spans="11:12" ht="12.75">
      <c r="K3967" s="42"/>
      <c r="L3967" s="42"/>
    </row>
    <row r="3968" spans="11:12" ht="12.75">
      <c r="K3968" s="42"/>
      <c r="L3968" s="42"/>
    </row>
    <row r="3969" spans="11:12" ht="12.75">
      <c r="K3969" s="42"/>
      <c r="L3969" s="42"/>
    </row>
    <row r="3970" spans="11:12" ht="12.75">
      <c r="K3970" s="42"/>
      <c r="L3970" s="42"/>
    </row>
    <row r="3971" spans="11:12" ht="12.75">
      <c r="K3971" s="42"/>
      <c r="L3971" s="42"/>
    </row>
    <row r="3972" spans="11:12" ht="12.75">
      <c r="K3972" s="42"/>
      <c r="L3972" s="42"/>
    </row>
    <row r="3973" spans="11:12" ht="12.75">
      <c r="K3973" s="42"/>
      <c r="L3973" s="42"/>
    </row>
    <row r="3974" spans="11:12" ht="12.75">
      <c r="K3974" s="42"/>
      <c r="L3974" s="42"/>
    </row>
    <row r="3975" spans="11:12" ht="12.75">
      <c r="K3975" s="42"/>
      <c r="L3975" s="42"/>
    </row>
    <row r="3976" spans="11:12" ht="12.75">
      <c r="K3976" s="42"/>
      <c r="L3976" s="42"/>
    </row>
    <row r="3977" spans="11:12" ht="12.75">
      <c r="K3977" s="42"/>
      <c r="L3977" s="42"/>
    </row>
    <row r="3978" spans="11:12" ht="12.75">
      <c r="K3978" s="42"/>
      <c r="L3978" s="42"/>
    </row>
    <row r="3979" spans="11:12" ht="12.75">
      <c r="K3979" s="42"/>
      <c r="L3979" s="42"/>
    </row>
    <row r="3980" spans="11:12" ht="12.75">
      <c r="K3980" s="42"/>
      <c r="L3980" s="42"/>
    </row>
    <row r="3981" spans="11:12" ht="12.75">
      <c r="K3981" s="42"/>
      <c r="L3981" s="42"/>
    </row>
    <row r="3982" spans="11:12" ht="12.75">
      <c r="K3982" s="42"/>
      <c r="L3982" s="42"/>
    </row>
    <row r="3983" spans="11:12" ht="12.75">
      <c r="K3983" s="42"/>
      <c r="L3983" s="42"/>
    </row>
    <row r="3984" spans="11:12" ht="12.75">
      <c r="K3984" s="42"/>
      <c r="L3984" s="42"/>
    </row>
    <row r="3985" spans="11:12" ht="12.75">
      <c r="K3985" s="42"/>
      <c r="L3985" s="42"/>
    </row>
    <row r="3986" spans="11:12" ht="12.75">
      <c r="K3986" s="42"/>
      <c r="L3986" s="42"/>
    </row>
    <row r="3987" spans="11:12" ht="12.75">
      <c r="K3987" s="42"/>
      <c r="L3987" s="42"/>
    </row>
    <row r="3988" spans="11:12" ht="12.75">
      <c r="K3988" s="42"/>
      <c r="L3988" s="42"/>
    </row>
    <row r="3989" spans="11:12" ht="12.75">
      <c r="K3989" s="42"/>
      <c r="L3989" s="42"/>
    </row>
    <row r="3990" spans="11:12" ht="12.75">
      <c r="K3990" s="42"/>
      <c r="L3990" s="42"/>
    </row>
    <row r="3991" spans="11:12" ht="12.75">
      <c r="K3991" s="42"/>
      <c r="L3991" s="42"/>
    </row>
    <row r="3992" spans="11:12" ht="12.75">
      <c r="K3992" s="42"/>
      <c r="L3992" s="42"/>
    </row>
    <row r="3993" spans="11:12" ht="12.75">
      <c r="K3993" s="42"/>
      <c r="L3993" s="42"/>
    </row>
    <row r="3994" spans="11:12" ht="12.75">
      <c r="K3994" s="42"/>
      <c r="L3994" s="42"/>
    </row>
    <row r="3995" spans="11:12" ht="12.75">
      <c r="K3995" s="42"/>
      <c r="L3995" s="42"/>
    </row>
    <row r="3996" spans="11:12" ht="12.75">
      <c r="K3996" s="42"/>
      <c r="L3996" s="42"/>
    </row>
    <row r="3997" spans="11:12" ht="12.75">
      <c r="K3997" s="42"/>
      <c r="L3997" s="42"/>
    </row>
    <row r="3998" spans="11:12" ht="12.75">
      <c r="K3998" s="42"/>
      <c r="L3998" s="42"/>
    </row>
    <row r="3999" spans="11:12" ht="12.75">
      <c r="K3999" s="42"/>
      <c r="L3999" s="42"/>
    </row>
    <row r="4000" spans="11:12" ht="12.75">
      <c r="K4000" s="42"/>
      <c r="L4000" s="42"/>
    </row>
    <row r="4001" spans="11:12" ht="12.75">
      <c r="K4001" s="42"/>
      <c r="L4001" s="42"/>
    </row>
    <row r="4002" spans="11:12" ht="12.75">
      <c r="K4002" s="42"/>
      <c r="L4002" s="42"/>
    </row>
    <row r="4003" spans="11:12" ht="12.75">
      <c r="K4003" s="42"/>
      <c r="L4003" s="42"/>
    </row>
    <row r="4004" spans="11:12" ht="12.75">
      <c r="K4004" s="42"/>
      <c r="L4004" s="42"/>
    </row>
    <row r="4005" spans="11:12" ht="12.75">
      <c r="K4005" s="42"/>
      <c r="L4005" s="42"/>
    </row>
    <row r="4006" spans="11:12" ht="12.75">
      <c r="K4006" s="42"/>
      <c r="L4006" s="42"/>
    </row>
    <row r="4007" spans="11:12" ht="12.75">
      <c r="K4007" s="42"/>
      <c r="L4007" s="42"/>
    </row>
    <row r="4008" spans="11:12" ht="12.75">
      <c r="K4008" s="42"/>
      <c r="L4008" s="42"/>
    </row>
    <row r="4009" spans="11:12" ht="12.75">
      <c r="K4009" s="42"/>
      <c r="L4009" s="42"/>
    </row>
    <row r="4010" spans="11:12" ht="12.75">
      <c r="K4010" s="42"/>
      <c r="L4010" s="42"/>
    </row>
    <row r="4011" spans="11:12" ht="12.75">
      <c r="K4011" s="42"/>
      <c r="L4011" s="42"/>
    </row>
    <row r="4012" spans="11:12" ht="12.75">
      <c r="K4012" s="42"/>
      <c r="L4012" s="42"/>
    </row>
    <row r="4013" spans="11:12" ht="12.75">
      <c r="K4013" s="42"/>
      <c r="L4013" s="42"/>
    </row>
    <row r="4014" spans="11:12" ht="12.75">
      <c r="K4014" s="42"/>
      <c r="L4014" s="42"/>
    </row>
    <row r="4015" spans="11:12" ht="12.75">
      <c r="K4015" s="42"/>
      <c r="L4015" s="42"/>
    </row>
    <row r="4016" spans="11:12" ht="12.75">
      <c r="K4016" s="42"/>
      <c r="L4016" s="42"/>
    </row>
    <row r="4017" spans="11:12" ht="12.75">
      <c r="K4017" s="42"/>
      <c r="L4017" s="42"/>
    </row>
    <row r="4018" spans="11:12" ht="12.75">
      <c r="K4018" s="42"/>
      <c r="L4018" s="42"/>
    </row>
    <row r="4019" spans="11:12" ht="12.75">
      <c r="K4019" s="42"/>
      <c r="L4019" s="42"/>
    </row>
    <row r="4020" spans="11:12" ht="12.75">
      <c r="K4020" s="42"/>
      <c r="L4020" s="42"/>
    </row>
    <row r="4021" spans="11:12" ht="12.75">
      <c r="K4021" s="42"/>
      <c r="L4021" s="42"/>
    </row>
    <row r="4022" spans="11:12" ht="12.75">
      <c r="K4022" s="42"/>
      <c r="L4022" s="42"/>
    </row>
    <row r="4023" spans="11:12" ht="12.75">
      <c r="K4023" s="42"/>
      <c r="L4023" s="42"/>
    </row>
    <row r="4024" spans="11:12" ht="12.75">
      <c r="K4024" s="42"/>
      <c r="L4024" s="42"/>
    </row>
    <row r="4025" spans="11:12" ht="12.75">
      <c r="K4025" s="42"/>
      <c r="L4025" s="42"/>
    </row>
    <row r="4026" spans="11:12" ht="12.75">
      <c r="K4026" s="42"/>
      <c r="L4026" s="42"/>
    </row>
    <row r="4027" spans="11:12" ht="12.75">
      <c r="K4027" s="42"/>
      <c r="L4027" s="42"/>
    </row>
    <row r="4028" spans="11:12" ht="12.75">
      <c r="K4028" s="42"/>
      <c r="L4028" s="42"/>
    </row>
    <row r="4029" spans="11:12" ht="12.75">
      <c r="K4029" s="42"/>
      <c r="L4029" s="42"/>
    </row>
    <row r="4030" spans="11:12" ht="12.75">
      <c r="K4030" s="42"/>
      <c r="L4030" s="42"/>
    </row>
    <row r="4031" spans="11:12" ht="12.75">
      <c r="K4031" s="42"/>
      <c r="L4031" s="42"/>
    </row>
    <row r="4032" spans="11:12" ht="12.75">
      <c r="K4032" s="42"/>
      <c r="L4032" s="42"/>
    </row>
    <row r="4033" spans="11:12" ht="12.75">
      <c r="K4033" s="42"/>
      <c r="L4033" s="42"/>
    </row>
    <row r="4034" spans="11:12" ht="12.75">
      <c r="K4034" s="42"/>
      <c r="L4034" s="42"/>
    </row>
    <row r="4035" spans="11:12" ht="12.75">
      <c r="K4035" s="42"/>
      <c r="L4035" s="42"/>
    </row>
    <row r="4036" spans="11:12" ht="12.75">
      <c r="K4036" s="42"/>
      <c r="L4036" s="42"/>
    </row>
    <row r="4037" spans="11:12" ht="12.75">
      <c r="K4037" s="42"/>
      <c r="L4037" s="42"/>
    </row>
    <row r="4038" spans="11:12" ht="12.75">
      <c r="K4038" s="42"/>
      <c r="L4038" s="42"/>
    </row>
    <row r="4039" spans="11:12" ht="12.75">
      <c r="K4039" s="42"/>
      <c r="L4039" s="42"/>
    </row>
    <row r="4040" spans="11:12" ht="12.75">
      <c r="K4040" s="42"/>
      <c r="L4040" s="42"/>
    </row>
    <row r="4041" spans="11:12" ht="12.75">
      <c r="K4041" s="42"/>
      <c r="L4041" s="42"/>
    </row>
    <row r="4042" spans="11:12" ht="12.75">
      <c r="K4042" s="42"/>
      <c r="L4042" s="42"/>
    </row>
    <row r="4043" spans="11:12" ht="12.75">
      <c r="K4043" s="42"/>
      <c r="L4043" s="42"/>
    </row>
    <row r="4044" spans="11:12" ht="12.75">
      <c r="K4044" s="42"/>
      <c r="L4044" s="42"/>
    </row>
    <row r="4045" spans="11:12" ht="12.75">
      <c r="K4045" s="42"/>
      <c r="L4045" s="42"/>
    </row>
    <row r="4046" spans="11:12" ht="12.75">
      <c r="K4046" s="42"/>
      <c r="L4046" s="42"/>
    </row>
    <row r="4047" spans="11:12" ht="12.75">
      <c r="K4047" s="42"/>
      <c r="L4047" s="42"/>
    </row>
    <row r="4048" spans="11:12" ht="12.75">
      <c r="K4048" s="42"/>
      <c r="L4048" s="42"/>
    </row>
    <row r="4049" spans="11:12" ht="12.75">
      <c r="K4049" s="42"/>
      <c r="L4049" s="42"/>
    </row>
    <row r="4050" spans="11:12" ht="12.75">
      <c r="K4050" s="42"/>
      <c r="L4050" s="42"/>
    </row>
    <row r="4051" spans="11:12" ht="12.75">
      <c r="K4051" s="42"/>
      <c r="L4051" s="42"/>
    </row>
    <row r="4052" spans="11:12" ht="12.75">
      <c r="K4052" s="42"/>
      <c r="L4052" s="42"/>
    </row>
    <row r="4053" spans="11:12" ht="12.75">
      <c r="K4053" s="42"/>
      <c r="L4053" s="42"/>
    </row>
    <row r="4054" spans="11:12" ht="12.75">
      <c r="K4054" s="42"/>
      <c r="L4054" s="42"/>
    </row>
    <row r="4055" spans="11:12" ht="12.75">
      <c r="K4055" s="42"/>
      <c r="L4055" s="42"/>
    </row>
    <row r="4056" spans="11:12" ht="12.75">
      <c r="K4056" s="42"/>
      <c r="L4056" s="42"/>
    </row>
    <row r="4057" spans="11:12" ht="12.75">
      <c r="K4057" s="42"/>
      <c r="L4057" s="42"/>
    </row>
    <row r="4058" spans="11:12" ht="12.75">
      <c r="K4058" s="42"/>
      <c r="L4058" s="42"/>
    </row>
    <row r="4059" spans="11:12" ht="12.75">
      <c r="K4059" s="42"/>
      <c r="L4059" s="42"/>
    </row>
    <row r="4060" spans="11:12" ht="12.75">
      <c r="K4060" s="42"/>
      <c r="L4060" s="42"/>
    </row>
    <row r="4061" spans="11:12" ht="12.75">
      <c r="K4061" s="42"/>
      <c r="L4061" s="42"/>
    </row>
    <row r="4062" spans="11:12" ht="12.75">
      <c r="K4062" s="42"/>
      <c r="L4062" s="42"/>
    </row>
    <row r="4063" spans="11:12" ht="12.75">
      <c r="K4063" s="42"/>
      <c r="L4063" s="42"/>
    </row>
    <row r="4064" spans="11:12" ht="12.75">
      <c r="K4064" s="42"/>
      <c r="L4064" s="42"/>
    </row>
    <row r="4065" spans="11:12" ht="12.75">
      <c r="K4065" s="42"/>
      <c r="L4065" s="42"/>
    </row>
    <row r="4066" spans="11:12" ht="12.75">
      <c r="K4066" s="42"/>
      <c r="L4066" s="42"/>
    </row>
    <row r="4067" spans="11:12" ht="12.75">
      <c r="K4067" s="42"/>
      <c r="L4067" s="42"/>
    </row>
    <row r="4068" spans="11:12" ht="12.75">
      <c r="K4068" s="42"/>
      <c r="L4068" s="42"/>
    </row>
    <row r="4069" spans="11:12" ht="12.75">
      <c r="K4069" s="42"/>
      <c r="L4069" s="42"/>
    </row>
    <row r="4070" spans="11:12" ht="12.75">
      <c r="K4070" s="42"/>
      <c r="L4070" s="42"/>
    </row>
    <row r="4071" spans="11:12" ht="12.75">
      <c r="K4071" s="42"/>
      <c r="L4071" s="42"/>
    </row>
    <row r="4072" spans="11:12" ht="12.75">
      <c r="K4072" s="42"/>
      <c r="L4072" s="42"/>
    </row>
    <row r="4073" spans="11:12" ht="12.75">
      <c r="K4073" s="42"/>
      <c r="L4073" s="42"/>
    </row>
    <row r="4074" spans="11:12" ht="12.75">
      <c r="K4074" s="42"/>
      <c r="L4074" s="42"/>
    </row>
    <row r="4075" spans="11:12" ht="12.75">
      <c r="K4075" s="42"/>
      <c r="L4075" s="42"/>
    </row>
    <row r="4076" spans="11:12" ht="12.75">
      <c r="K4076" s="42"/>
      <c r="L4076" s="42"/>
    </row>
    <row r="4077" spans="11:12" ht="12.75">
      <c r="K4077" s="42"/>
      <c r="L4077" s="42"/>
    </row>
    <row r="4078" spans="11:12" ht="12.75">
      <c r="K4078" s="42"/>
      <c r="L4078" s="42"/>
    </row>
    <row r="4079" spans="11:12" ht="12.75">
      <c r="K4079" s="42"/>
      <c r="L4079" s="42"/>
    </row>
    <row r="4080" spans="11:12" ht="12.75">
      <c r="K4080" s="42"/>
      <c r="L4080" s="42"/>
    </row>
    <row r="4081" spans="11:12" ht="12.75">
      <c r="K4081" s="42"/>
      <c r="L4081" s="42"/>
    </row>
    <row r="4082" spans="11:12" ht="12.75">
      <c r="K4082" s="42"/>
      <c r="L4082" s="42"/>
    </row>
    <row r="4083" spans="11:12" ht="12.75">
      <c r="K4083" s="42"/>
      <c r="L4083" s="42"/>
    </row>
    <row r="4084" spans="11:12" ht="12.75">
      <c r="K4084" s="42"/>
      <c r="L4084" s="42"/>
    </row>
    <row r="4085" spans="11:12" ht="12.75">
      <c r="K4085" s="42"/>
      <c r="L4085" s="42"/>
    </row>
    <row r="4086" spans="11:12" ht="12.75">
      <c r="K4086" s="42"/>
      <c r="L4086" s="42"/>
    </row>
    <row r="4087" spans="11:12" ht="12.75">
      <c r="K4087" s="42"/>
      <c r="L4087" s="42"/>
    </row>
    <row r="4088" spans="11:12" ht="12.75">
      <c r="K4088" s="42"/>
      <c r="L4088" s="42"/>
    </row>
    <row r="4089" spans="11:12" ht="12.75">
      <c r="K4089" s="42"/>
      <c r="L4089" s="42"/>
    </row>
    <row r="4090" spans="11:12" ht="12.75">
      <c r="K4090" s="42"/>
      <c r="L4090" s="42"/>
    </row>
    <row r="4091" spans="11:12" ht="12.75">
      <c r="K4091" s="42"/>
      <c r="L4091" s="42"/>
    </row>
    <row r="4092" spans="11:12" ht="12.75">
      <c r="K4092" s="42"/>
      <c r="L4092" s="42"/>
    </row>
    <row r="4093" spans="11:12" ht="12.75">
      <c r="K4093" s="42"/>
      <c r="L4093" s="42"/>
    </row>
    <row r="4094" spans="11:12" ht="12.75">
      <c r="K4094" s="42"/>
      <c r="L4094" s="42"/>
    </row>
    <row r="4095" spans="11:12" ht="12.75">
      <c r="K4095" s="42"/>
      <c r="L4095" s="42"/>
    </row>
    <row r="4096" spans="11:12" ht="12.75">
      <c r="K4096" s="42"/>
      <c r="L4096" s="42"/>
    </row>
    <row r="4097" spans="11:12" ht="12.75">
      <c r="K4097" s="42"/>
      <c r="L4097" s="42"/>
    </row>
    <row r="4098" spans="11:12" ht="12.75">
      <c r="K4098" s="42"/>
      <c r="L4098" s="42"/>
    </row>
    <row r="4099" spans="11:12" ht="12.75">
      <c r="K4099" s="42"/>
      <c r="L4099" s="42"/>
    </row>
    <row r="4100" spans="11:12" ht="12.75">
      <c r="K4100" s="42"/>
      <c r="L4100" s="42"/>
    </row>
    <row r="4101" spans="11:12" ht="12.75">
      <c r="K4101" s="42"/>
      <c r="L4101" s="42"/>
    </row>
    <row r="4102" spans="11:12" ht="12.75">
      <c r="K4102" s="42"/>
      <c r="L4102" s="42"/>
    </row>
    <row r="4103" spans="11:12" ht="12.75">
      <c r="K4103" s="42"/>
      <c r="L4103" s="42"/>
    </row>
    <row r="4104" spans="11:12" ht="12.75">
      <c r="K4104" s="42"/>
      <c r="L4104" s="42"/>
    </row>
    <row r="4105" spans="11:12" ht="12.75">
      <c r="K4105" s="42"/>
      <c r="L4105" s="42"/>
    </row>
    <row r="4106" spans="11:12" ht="12.75">
      <c r="K4106" s="42"/>
      <c r="L4106" s="42"/>
    </row>
    <row r="4107" spans="11:12" ht="12.75">
      <c r="K4107" s="42"/>
      <c r="L4107" s="42"/>
    </row>
    <row r="4108" spans="11:12" ht="12.75">
      <c r="K4108" s="42"/>
      <c r="L4108" s="42"/>
    </row>
    <row r="4109" spans="11:12" ht="12.75">
      <c r="K4109" s="42"/>
      <c r="L4109" s="42"/>
    </row>
    <row r="4110" spans="11:12" ht="12.75">
      <c r="K4110" s="42"/>
      <c r="L4110" s="42"/>
    </row>
    <row r="4111" spans="11:12" ht="12.75">
      <c r="K4111" s="42"/>
      <c r="L4111" s="42"/>
    </row>
    <row r="4112" spans="11:12" ht="12.75">
      <c r="K4112" s="42"/>
      <c r="L4112" s="42"/>
    </row>
    <row r="4113" spans="11:12" ht="12.75">
      <c r="K4113" s="42"/>
      <c r="L4113" s="42"/>
    </row>
    <row r="4114" spans="11:12" ht="12.75">
      <c r="K4114" s="42"/>
      <c r="L4114" s="42"/>
    </row>
    <row r="4115" spans="11:12" ht="12.75">
      <c r="K4115" s="42"/>
      <c r="L4115" s="42"/>
    </row>
    <row r="4116" spans="11:12" ht="12.75">
      <c r="K4116" s="42"/>
      <c r="L4116" s="42"/>
    </row>
    <row r="4117" spans="11:12" ht="12.75">
      <c r="K4117" s="42"/>
      <c r="L4117" s="42"/>
    </row>
    <row r="4118" spans="11:12" ht="12.75">
      <c r="K4118" s="42"/>
      <c r="L4118" s="42"/>
    </row>
    <row r="4119" spans="11:12" ht="12.75">
      <c r="K4119" s="42"/>
      <c r="L4119" s="42"/>
    </row>
    <row r="4120" spans="11:12" ht="12.75">
      <c r="K4120" s="42"/>
      <c r="L4120" s="42"/>
    </row>
    <row r="4121" spans="11:12" ht="12.75">
      <c r="K4121" s="42"/>
      <c r="L4121" s="42"/>
    </row>
    <row r="4122" spans="11:12" ht="12.75">
      <c r="K4122" s="42"/>
      <c r="L4122" s="42"/>
    </row>
    <row r="4123" spans="11:12" ht="12.75">
      <c r="K4123" s="42"/>
      <c r="L4123" s="42"/>
    </row>
    <row r="4124" spans="11:12" ht="12.75">
      <c r="K4124" s="42"/>
      <c r="L4124" s="42"/>
    </row>
    <row r="4125" spans="11:12" ht="12.75">
      <c r="K4125" s="42"/>
      <c r="L4125" s="42"/>
    </row>
    <row r="4126" spans="11:12" ht="12.75">
      <c r="K4126" s="42"/>
      <c r="L4126" s="42"/>
    </row>
    <row r="4127" spans="11:12" ht="12.75">
      <c r="K4127" s="42"/>
      <c r="L4127" s="42"/>
    </row>
    <row r="4128" spans="11:12" ht="12.75">
      <c r="K4128" s="42"/>
      <c r="L4128" s="42"/>
    </row>
    <row r="4129" spans="11:12" ht="12.75">
      <c r="K4129" s="42"/>
      <c r="L4129" s="42"/>
    </row>
    <row r="4130" spans="11:12" ht="12.75">
      <c r="K4130" s="42"/>
      <c r="L4130" s="42"/>
    </row>
    <row r="4131" spans="11:12" ht="12.75">
      <c r="K4131" s="42"/>
      <c r="L4131" s="42"/>
    </row>
    <row r="4132" spans="11:12" ht="12.75">
      <c r="K4132" s="42"/>
      <c r="L4132" s="42"/>
    </row>
    <row r="4133" spans="11:12" ht="12.75">
      <c r="K4133" s="42"/>
      <c r="L4133" s="42"/>
    </row>
    <row r="4134" spans="11:12" ht="12.75">
      <c r="K4134" s="42"/>
      <c r="L4134" s="42"/>
    </row>
    <row r="4135" spans="11:12" ht="12.75">
      <c r="K4135" s="42"/>
      <c r="L4135" s="42"/>
    </row>
    <row r="4136" spans="11:12" ht="12.75">
      <c r="K4136" s="42"/>
      <c r="L4136" s="42"/>
    </row>
    <row r="4137" spans="11:12" ht="12.75">
      <c r="K4137" s="42"/>
      <c r="L4137" s="42"/>
    </row>
    <row r="4138" spans="11:12" ht="12.75">
      <c r="K4138" s="42"/>
      <c r="L4138" s="42"/>
    </row>
    <row r="4139" spans="11:12" ht="12.75">
      <c r="K4139" s="42"/>
      <c r="L4139" s="42"/>
    </row>
    <row r="4140" spans="11:12" ht="12.75">
      <c r="K4140" s="42"/>
      <c r="L4140" s="42"/>
    </row>
    <row r="4141" spans="11:12" ht="12.75">
      <c r="K4141" s="42"/>
      <c r="L4141" s="42"/>
    </row>
    <row r="4142" spans="11:12" ht="12.75">
      <c r="K4142" s="42"/>
      <c r="L4142" s="42"/>
    </row>
    <row r="4143" spans="11:12" ht="12.75">
      <c r="K4143" s="42"/>
      <c r="L4143" s="42"/>
    </row>
    <row r="4144" spans="11:12" ht="12.75">
      <c r="K4144" s="42"/>
      <c r="L4144" s="42"/>
    </row>
    <row r="4145" spans="11:12" ht="12.75">
      <c r="K4145" s="42"/>
      <c r="L4145" s="42"/>
    </row>
    <row r="4146" spans="11:12" ht="12.75">
      <c r="K4146" s="42"/>
      <c r="L4146" s="42"/>
    </row>
    <row r="4147" spans="11:12" ht="12.75">
      <c r="K4147" s="42"/>
      <c r="L4147" s="42"/>
    </row>
    <row r="4148" spans="11:12" ht="12.75">
      <c r="K4148" s="42"/>
      <c r="L4148" s="42"/>
    </row>
    <row r="4149" spans="11:12" ht="12.75">
      <c r="K4149" s="42"/>
      <c r="L4149" s="42"/>
    </row>
    <row r="4150" spans="11:12" ht="12.75">
      <c r="K4150" s="42"/>
      <c r="L4150" s="42"/>
    </row>
    <row r="4151" spans="11:12" ht="12.75">
      <c r="K4151" s="42"/>
      <c r="L4151" s="42"/>
    </row>
    <row r="4152" spans="11:12" ht="12.75">
      <c r="K4152" s="42"/>
      <c r="L4152" s="42"/>
    </row>
    <row r="4153" spans="11:12" ht="12.75">
      <c r="K4153" s="42"/>
      <c r="L4153" s="42"/>
    </row>
    <row r="4154" spans="11:12" ht="12.75">
      <c r="K4154" s="42"/>
      <c r="L4154" s="42"/>
    </row>
    <row r="4155" spans="11:12" ht="12.75">
      <c r="K4155" s="42"/>
      <c r="L4155" s="42"/>
    </row>
    <row r="4156" spans="11:12" ht="12.75">
      <c r="K4156" s="42"/>
      <c r="L4156" s="42"/>
    </row>
    <row r="4157" spans="11:12" ht="12.75">
      <c r="K4157" s="42"/>
      <c r="L4157" s="42"/>
    </row>
    <row r="4158" spans="11:12" ht="12.75">
      <c r="K4158" s="42"/>
      <c r="L4158" s="42"/>
    </row>
    <row r="4159" spans="11:12" ht="12.75">
      <c r="K4159" s="42"/>
      <c r="L4159" s="42"/>
    </row>
    <row r="4160" spans="11:12" ht="12.75">
      <c r="K4160" s="42"/>
      <c r="L4160" s="42"/>
    </row>
    <row r="4161" spans="11:12" ht="12.75">
      <c r="K4161" s="42"/>
      <c r="L4161" s="42"/>
    </row>
    <row r="4162" spans="11:12" ht="12.75">
      <c r="K4162" s="42"/>
      <c r="L4162" s="42"/>
    </row>
    <row r="4163" spans="11:12" ht="12.75">
      <c r="K4163" s="42"/>
      <c r="L4163" s="42"/>
    </row>
    <row r="4164" spans="11:12" ht="12.75">
      <c r="K4164" s="42"/>
      <c r="L4164" s="42"/>
    </row>
    <row r="4165" spans="11:12" ht="12.75">
      <c r="K4165" s="42"/>
      <c r="L4165" s="42"/>
    </row>
    <row r="4166" spans="11:12" ht="12.75">
      <c r="K4166" s="42"/>
      <c r="L4166" s="42"/>
    </row>
    <row r="4167" spans="11:12" ht="12.75">
      <c r="K4167" s="42"/>
      <c r="L4167" s="42"/>
    </row>
    <row r="4168" spans="11:12" ht="12.75">
      <c r="K4168" s="42"/>
      <c r="L4168" s="42"/>
    </row>
    <row r="4169" spans="11:12" ht="12.75">
      <c r="K4169" s="42"/>
      <c r="L4169" s="42"/>
    </row>
    <row r="4170" spans="11:12" ht="12.75">
      <c r="K4170" s="42"/>
      <c r="L4170" s="42"/>
    </row>
    <row r="4171" spans="11:12" ht="12.75">
      <c r="K4171" s="42"/>
      <c r="L4171" s="42"/>
    </row>
    <row r="4172" spans="11:12" ht="12.75">
      <c r="K4172" s="42"/>
      <c r="L4172" s="42"/>
    </row>
    <row r="4173" spans="11:12" ht="12.75">
      <c r="K4173" s="42"/>
      <c r="L4173" s="42"/>
    </row>
    <row r="4174" spans="11:12" ht="12.75">
      <c r="K4174" s="42"/>
      <c r="L4174" s="42"/>
    </row>
    <row r="4175" spans="11:12" ht="12.75">
      <c r="K4175" s="42"/>
      <c r="L4175" s="42"/>
    </row>
    <row r="4176" spans="11:12" ht="12.75">
      <c r="K4176" s="42"/>
      <c r="L4176" s="42"/>
    </row>
    <row r="4177" spans="11:12" ht="12.75">
      <c r="K4177" s="42"/>
      <c r="L4177" s="42"/>
    </row>
    <row r="4178" spans="11:12" ht="12.75">
      <c r="K4178" s="42"/>
      <c r="L4178" s="42"/>
    </row>
    <row r="4179" spans="11:12" ht="12.75">
      <c r="K4179" s="42"/>
      <c r="L4179" s="42"/>
    </row>
    <row r="4180" spans="11:12" ht="12.75">
      <c r="K4180" s="42"/>
      <c r="L4180" s="42"/>
    </row>
    <row r="4181" spans="11:12" ht="12.75">
      <c r="K4181" s="42"/>
      <c r="L4181" s="42"/>
    </row>
    <row r="4182" spans="11:12" ht="12.75">
      <c r="K4182" s="42"/>
      <c r="L4182" s="42"/>
    </row>
    <row r="4183" spans="11:12" ht="12.75">
      <c r="K4183" s="42"/>
      <c r="L4183" s="42"/>
    </row>
    <row r="4184" spans="11:12" ht="12.75">
      <c r="K4184" s="42"/>
      <c r="L4184" s="42"/>
    </row>
    <row r="4185" spans="11:12" ht="12.75">
      <c r="K4185" s="42"/>
      <c r="L4185" s="42"/>
    </row>
    <row r="4186" spans="11:12" ht="12.75">
      <c r="K4186" s="42"/>
      <c r="L4186" s="42"/>
    </row>
    <row r="4187" spans="11:12" ht="12.75">
      <c r="K4187" s="42"/>
      <c r="L4187" s="42"/>
    </row>
    <row r="4188" spans="11:12" ht="12.75">
      <c r="K4188" s="42"/>
      <c r="L4188" s="42"/>
    </row>
    <row r="4189" spans="11:12" ht="12.75">
      <c r="K4189" s="42"/>
      <c r="L4189" s="42"/>
    </row>
    <row r="4190" spans="11:12" ht="12.75">
      <c r="K4190" s="42"/>
      <c r="L4190" s="42"/>
    </row>
    <row r="4191" spans="11:12" ht="12.75">
      <c r="K4191" s="42"/>
      <c r="L4191" s="42"/>
    </row>
    <row r="4192" spans="11:12" ht="12.75">
      <c r="K4192" s="42"/>
      <c r="L4192" s="42"/>
    </row>
    <row r="4193" spans="11:12" ht="12.75">
      <c r="K4193" s="42"/>
      <c r="L4193" s="42"/>
    </row>
    <row r="4194" spans="11:12" ht="12.75">
      <c r="K4194" s="42"/>
      <c r="L4194" s="42"/>
    </row>
    <row r="4195" spans="11:12" ht="12.75">
      <c r="K4195" s="42"/>
      <c r="L4195" s="42"/>
    </row>
    <row r="4196" spans="11:12" ht="12.75">
      <c r="K4196" s="42"/>
      <c r="L4196" s="42"/>
    </row>
    <row r="4197" spans="11:12" ht="12.75">
      <c r="K4197" s="42"/>
      <c r="L4197" s="42"/>
    </row>
    <row r="4198" spans="11:12" ht="12.75">
      <c r="K4198" s="42"/>
      <c r="L4198" s="42"/>
    </row>
    <row r="4199" spans="11:12" ht="12.75">
      <c r="K4199" s="42"/>
      <c r="L4199" s="42"/>
    </row>
    <row r="4200" spans="11:12" ht="12.75">
      <c r="K4200" s="42"/>
      <c r="L4200" s="42"/>
    </row>
    <row r="4201" spans="11:12" ht="12.75">
      <c r="K4201" s="42"/>
      <c r="L4201" s="42"/>
    </row>
    <row r="4202" spans="11:12" ht="12.75">
      <c r="K4202" s="42"/>
      <c r="L4202" s="42"/>
    </row>
    <row r="4203" spans="11:12" ht="12.75">
      <c r="K4203" s="42"/>
      <c r="L4203" s="42"/>
    </row>
    <row r="4204" spans="11:12" ht="12.75">
      <c r="K4204" s="42"/>
      <c r="L4204" s="42"/>
    </row>
    <row r="4205" spans="11:12" ht="12.75">
      <c r="K4205" s="42"/>
      <c r="L4205" s="42"/>
    </row>
    <row r="4206" spans="11:12" ht="12.75">
      <c r="K4206" s="42"/>
      <c r="L4206" s="42"/>
    </row>
    <row r="4207" spans="11:12" ht="12.75">
      <c r="K4207" s="42"/>
      <c r="L4207" s="42"/>
    </row>
    <row r="4208" spans="11:12" ht="12.75">
      <c r="K4208" s="42"/>
      <c r="L4208" s="42"/>
    </row>
    <row r="4209" spans="11:12" ht="12.75">
      <c r="K4209" s="42"/>
      <c r="L4209" s="42"/>
    </row>
    <row r="4210" spans="11:12" ht="12.75">
      <c r="K4210" s="42"/>
      <c r="L4210" s="42"/>
    </row>
    <row r="4211" spans="11:12" ht="12.75">
      <c r="K4211" s="42"/>
      <c r="L4211" s="42"/>
    </row>
    <row r="4212" spans="11:12" ht="12.75">
      <c r="K4212" s="42"/>
      <c r="L4212" s="42"/>
    </row>
    <row r="4213" spans="11:12" ht="12.75">
      <c r="K4213" s="42"/>
      <c r="L4213" s="42"/>
    </row>
    <row r="4214" spans="11:12" ht="12.75">
      <c r="K4214" s="42"/>
      <c r="L4214" s="42"/>
    </row>
    <row r="4215" spans="11:12" ht="12.75">
      <c r="K4215" s="42"/>
      <c r="L4215" s="42"/>
    </row>
    <row r="4216" spans="11:12" ht="12.75">
      <c r="K4216" s="42"/>
      <c r="L4216" s="42"/>
    </row>
    <row r="4217" spans="11:12" ht="12.75">
      <c r="K4217" s="42"/>
      <c r="L4217" s="42"/>
    </row>
    <row r="4218" spans="11:12" ht="12.75">
      <c r="K4218" s="42"/>
      <c r="L4218" s="42"/>
    </row>
    <row r="4219" spans="11:12" ht="12.75">
      <c r="K4219" s="42"/>
      <c r="L4219" s="42"/>
    </row>
    <row r="4220" spans="11:12" ht="12.75">
      <c r="K4220" s="42"/>
      <c r="L4220" s="42"/>
    </row>
    <row r="4221" spans="11:12" ht="12.75">
      <c r="K4221" s="42"/>
      <c r="L4221" s="42"/>
    </row>
    <row r="4222" spans="11:12" ht="12.75">
      <c r="K4222" s="42"/>
      <c r="L4222" s="42"/>
    </row>
    <row r="4223" spans="11:12" ht="12.75">
      <c r="K4223" s="42"/>
      <c r="L4223" s="42"/>
    </row>
    <row r="4224" spans="11:12" ht="12.75">
      <c r="K4224" s="42"/>
      <c r="L4224" s="42"/>
    </row>
    <row r="4225" spans="11:12" ht="12.75">
      <c r="K4225" s="42"/>
      <c r="L4225" s="42"/>
    </row>
    <row r="4226" spans="11:12" ht="12.75">
      <c r="K4226" s="42"/>
      <c r="L4226" s="42"/>
    </row>
    <row r="4227" spans="11:12" ht="12.75">
      <c r="K4227" s="42"/>
      <c r="L4227" s="42"/>
    </row>
    <row r="4228" spans="11:12" ht="12.75">
      <c r="K4228" s="42"/>
      <c r="L4228" s="42"/>
    </row>
    <row r="4229" spans="11:12" ht="12.75">
      <c r="K4229" s="42"/>
      <c r="L4229" s="42"/>
    </row>
    <row r="4230" spans="11:12" ht="12.75">
      <c r="K4230" s="42"/>
      <c r="L4230" s="42"/>
    </row>
    <row r="4231" spans="11:12" ht="12.75">
      <c r="K4231" s="42"/>
      <c r="L4231" s="42"/>
    </row>
    <row r="4232" spans="11:12" ht="12.75">
      <c r="K4232" s="42"/>
      <c r="L4232" s="42"/>
    </row>
    <row r="4233" spans="11:12" ht="12.75">
      <c r="K4233" s="42"/>
      <c r="L4233" s="42"/>
    </row>
    <row r="4234" spans="11:12" ht="12.75">
      <c r="K4234" s="42"/>
      <c r="L4234" s="42"/>
    </row>
    <row r="4235" spans="11:12" ht="12.75">
      <c r="K4235" s="42"/>
      <c r="L4235" s="42"/>
    </row>
    <row r="4236" spans="11:12" ht="12.75">
      <c r="K4236" s="42"/>
      <c r="L4236" s="42"/>
    </row>
    <row r="4237" spans="11:12" ht="12.75">
      <c r="K4237" s="42"/>
      <c r="L4237" s="42"/>
    </row>
    <row r="4238" spans="11:12" ht="12.75">
      <c r="K4238" s="42"/>
      <c r="L4238" s="42"/>
    </row>
    <row r="4239" spans="11:12" ht="12.75">
      <c r="K4239" s="42"/>
      <c r="L4239" s="42"/>
    </row>
    <row r="4240" spans="11:12" ht="12.75">
      <c r="K4240" s="42"/>
      <c r="L4240" s="42"/>
    </row>
    <row r="4241" spans="11:12" ht="12.75">
      <c r="K4241" s="42"/>
      <c r="L4241" s="42"/>
    </row>
    <row r="4242" spans="11:12" ht="12.75">
      <c r="K4242" s="42"/>
      <c r="L4242" s="42"/>
    </row>
    <row r="4243" spans="11:12" ht="12.75">
      <c r="K4243" s="42"/>
      <c r="L4243" s="42"/>
    </row>
    <row r="4244" spans="11:12" ht="12.75">
      <c r="K4244" s="42"/>
      <c r="L4244" s="42"/>
    </row>
    <row r="4245" spans="11:12" ht="12.75">
      <c r="K4245" s="42"/>
      <c r="L4245" s="42"/>
    </row>
    <row r="4246" spans="11:12" ht="12.75">
      <c r="K4246" s="42"/>
      <c r="L4246" s="42"/>
    </row>
    <row r="4247" spans="11:12" ht="12.75">
      <c r="K4247" s="42"/>
      <c r="L4247" s="42"/>
    </row>
    <row r="4248" spans="11:12" ht="12.75">
      <c r="K4248" s="42"/>
      <c r="L4248" s="42"/>
    </row>
    <row r="4249" spans="11:12" ht="12.75">
      <c r="K4249" s="42"/>
      <c r="L4249" s="42"/>
    </row>
    <row r="4250" spans="11:12" ht="12.75">
      <c r="K4250" s="42"/>
      <c r="L4250" s="42"/>
    </row>
    <row r="4251" spans="11:12" ht="12.75">
      <c r="K4251" s="42"/>
      <c r="L4251" s="42"/>
    </row>
    <row r="4252" spans="11:12" ht="12.75">
      <c r="K4252" s="42"/>
      <c r="L4252" s="42"/>
    </row>
    <row r="4253" spans="11:12" ht="12.75">
      <c r="K4253" s="42"/>
      <c r="L4253" s="42"/>
    </row>
    <row r="4254" spans="11:12" ht="12.75">
      <c r="K4254" s="42"/>
      <c r="L4254" s="42"/>
    </row>
    <row r="4255" spans="11:12" ht="12.75">
      <c r="K4255" s="42"/>
      <c r="L4255" s="42"/>
    </row>
    <row r="4256" spans="11:12" ht="12.75">
      <c r="K4256" s="42"/>
      <c r="L4256" s="42"/>
    </row>
    <row r="4257" spans="11:12" ht="12.75">
      <c r="K4257" s="42"/>
      <c r="L4257" s="42"/>
    </row>
    <row r="4258" spans="11:12" ht="12.75">
      <c r="K4258" s="42"/>
      <c r="L4258" s="42"/>
    </row>
    <row r="4259" spans="11:12" ht="12.75">
      <c r="K4259" s="42"/>
      <c r="L4259" s="42"/>
    </row>
    <row r="4260" spans="11:12" ht="12.75">
      <c r="K4260" s="42"/>
      <c r="L4260" s="42"/>
    </row>
    <row r="4261" spans="11:12" ht="12.75">
      <c r="K4261" s="42"/>
      <c r="L4261" s="42"/>
    </row>
    <row r="4262" spans="11:12" ht="12.75">
      <c r="K4262" s="42"/>
      <c r="L4262" s="42"/>
    </row>
    <row r="4263" spans="11:12" ht="12.75">
      <c r="K4263" s="42"/>
      <c r="L4263" s="42"/>
    </row>
    <row r="4264" spans="11:12" ht="12.75">
      <c r="K4264" s="42"/>
      <c r="L4264" s="42"/>
    </row>
    <row r="4265" spans="11:12" ht="12.75">
      <c r="K4265" s="42"/>
      <c r="L4265" s="42"/>
    </row>
    <row r="4266" spans="11:12" ht="12.75">
      <c r="K4266" s="42"/>
      <c r="L4266" s="42"/>
    </row>
    <row r="4267" spans="11:12" ht="12.75">
      <c r="K4267" s="42"/>
      <c r="L4267" s="42"/>
    </row>
    <row r="4268" spans="11:12" ht="12.75">
      <c r="K4268" s="42"/>
      <c r="L4268" s="42"/>
    </row>
    <row r="4269" spans="11:12" ht="12.75">
      <c r="K4269" s="42"/>
      <c r="L4269" s="42"/>
    </row>
    <row r="4270" spans="11:12" ht="12.75">
      <c r="K4270" s="42"/>
      <c r="L4270" s="42"/>
    </row>
    <row r="4271" spans="11:12" ht="12.75">
      <c r="K4271" s="42"/>
      <c r="L4271" s="42"/>
    </row>
    <row r="4272" spans="11:12" ht="12.75">
      <c r="K4272" s="42"/>
      <c r="L4272" s="42"/>
    </row>
    <row r="4273" spans="11:12" ht="12.75">
      <c r="K4273" s="42"/>
      <c r="L4273" s="42"/>
    </row>
    <row r="4274" spans="11:12" ht="12.75">
      <c r="K4274" s="42"/>
      <c r="L4274" s="42"/>
    </row>
    <row r="4275" spans="11:12" ht="12.75">
      <c r="K4275" s="42"/>
      <c r="L4275" s="42"/>
    </row>
    <row r="4276" spans="11:12" ht="12.75">
      <c r="K4276" s="42"/>
      <c r="L4276" s="42"/>
    </row>
    <row r="4277" spans="11:12" ht="12.75">
      <c r="K4277" s="42"/>
      <c r="L4277" s="42"/>
    </row>
    <row r="4278" spans="11:12" ht="12.75">
      <c r="K4278" s="42"/>
      <c r="L4278" s="42"/>
    </row>
    <row r="4279" spans="11:12" ht="12.75">
      <c r="K4279" s="42"/>
      <c r="L4279" s="42"/>
    </row>
    <row r="4280" spans="11:12" ht="12.75">
      <c r="K4280" s="42"/>
      <c r="L4280" s="42"/>
    </row>
    <row r="4281" spans="11:12" ht="12.75">
      <c r="K4281" s="42"/>
      <c r="L4281" s="42"/>
    </row>
    <row r="4282" spans="11:12" ht="12.75">
      <c r="K4282" s="42"/>
      <c r="L4282" s="42"/>
    </row>
    <row r="4283" spans="11:12" ht="12.75">
      <c r="K4283" s="42"/>
      <c r="L4283" s="42"/>
    </row>
    <row r="4284" spans="11:12" ht="12.75">
      <c r="K4284" s="42"/>
      <c r="L4284" s="42"/>
    </row>
    <row r="4285" spans="11:12" ht="12.75">
      <c r="K4285" s="42"/>
      <c r="L4285" s="42"/>
    </row>
    <row r="4286" spans="11:12" ht="12.75">
      <c r="K4286" s="42"/>
      <c r="L4286" s="42"/>
    </row>
    <row r="4287" spans="11:12" ht="12.75">
      <c r="K4287" s="42"/>
      <c r="L4287" s="42"/>
    </row>
    <row r="4288" spans="11:12" ht="12.75">
      <c r="K4288" s="42"/>
      <c r="L4288" s="42"/>
    </row>
    <row r="4289" spans="11:12" ht="12.75">
      <c r="K4289" s="42"/>
      <c r="L4289" s="42"/>
    </row>
    <row r="4290" spans="11:12" ht="12.75">
      <c r="K4290" s="42"/>
      <c r="L4290" s="42"/>
    </row>
    <row r="4291" spans="11:12" ht="12.75">
      <c r="K4291" s="42"/>
      <c r="L4291" s="42"/>
    </row>
    <row r="4292" spans="11:12" ht="12.75">
      <c r="K4292" s="42"/>
      <c r="L4292" s="42"/>
    </row>
    <row r="4293" spans="11:12" ht="12.75">
      <c r="K4293" s="42"/>
      <c r="L4293" s="42"/>
    </row>
    <row r="4294" spans="11:12" ht="12.75">
      <c r="K4294" s="42"/>
      <c r="L4294" s="42"/>
    </row>
    <row r="4295" spans="11:12" ht="12.75">
      <c r="K4295" s="42"/>
      <c r="L4295" s="42"/>
    </row>
    <row r="4296" spans="11:12" ht="12.75">
      <c r="K4296" s="42"/>
      <c r="L4296" s="42"/>
    </row>
    <row r="4297" spans="11:12" ht="12.75">
      <c r="K4297" s="42"/>
      <c r="L4297" s="42"/>
    </row>
    <row r="4298" spans="11:12" ht="12.75">
      <c r="K4298" s="42"/>
      <c r="L4298" s="42"/>
    </row>
    <row r="4299" spans="11:12" ht="12.75">
      <c r="K4299" s="42"/>
      <c r="L4299" s="42"/>
    </row>
    <row r="4300" spans="11:12" ht="12.75">
      <c r="K4300" s="42"/>
      <c r="L4300" s="42"/>
    </row>
    <row r="4301" spans="11:12" ht="12.75">
      <c r="K4301" s="42"/>
      <c r="L4301" s="42"/>
    </row>
    <row r="4302" spans="11:12" ht="12.75">
      <c r="K4302" s="42"/>
      <c r="L4302" s="42"/>
    </row>
    <row r="4303" spans="11:12" ht="12.75">
      <c r="K4303" s="42"/>
      <c r="L4303" s="42"/>
    </row>
    <row r="4304" spans="11:12" ht="12.75">
      <c r="K4304" s="42"/>
      <c r="L4304" s="42"/>
    </row>
    <row r="4305" spans="11:12" ht="12.75">
      <c r="K4305" s="42"/>
      <c r="L4305" s="42"/>
    </row>
    <row r="4306" spans="11:12" ht="12.75">
      <c r="K4306" s="42"/>
      <c r="L4306" s="42"/>
    </row>
    <row r="4307" spans="11:12" ht="12.75">
      <c r="K4307" s="42"/>
      <c r="L4307" s="42"/>
    </row>
    <row r="4308" spans="11:12" ht="12.75">
      <c r="K4308" s="42"/>
      <c r="L4308" s="42"/>
    </row>
    <row r="4309" spans="11:12" ht="12.75">
      <c r="K4309" s="42"/>
      <c r="L4309" s="42"/>
    </row>
    <row r="4310" spans="11:12" ht="12.75">
      <c r="K4310" s="42"/>
      <c r="L4310" s="42"/>
    </row>
    <row r="4311" spans="11:12" ht="12.75">
      <c r="K4311" s="42"/>
      <c r="L4311" s="42"/>
    </row>
    <row r="4312" spans="11:12" ht="12.75">
      <c r="K4312" s="42"/>
      <c r="L4312" s="42"/>
    </row>
    <row r="4313" spans="11:12" ht="12.75">
      <c r="K4313" s="42"/>
      <c r="L4313" s="42"/>
    </row>
    <row r="4314" spans="11:12" ht="12.75">
      <c r="K4314" s="42"/>
      <c r="L4314" s="42"/>
    </row>
    <row r="4315" spans="11:12" ht="12.75">
      <c r="K4315" s="42"/>
      <c r="L4315" s="42"/>
    </row>
    <row r="4316" spans="11:12" ht="12.75">
      <c r="K4316" s="42"/>
      <c r="L4316" s="42"/>
    </row>
    <row r="4317" spans="11:12" ht="12.75">
      <c r="K4317" s="42"/>
      <c r="L4317" s="42"/>
    </row>
    <row r="4318" spans="11:12" ht="12.75">
      <c r="K4318" s="42"/>
      <c r="L4318" s="42"/>
    </row>
    <row r="4319" spans="11:12" ht="12.75">
      <c r="K4319" s="42"/>
      <c r="L4319" s="42"/>
    </row>
    <row r="4320" spans="11:12" ht="12.75">
      <c r="K4320" s="42"/>
      <c r="L4320" s="42"/>
    </row>
    <row r="4321" spans="11:12" ht="12.75">
      <c r="K4321" s="42"/>
      <c r="L4321" s="42"/>
    </row>
    <row r="4322" spans="11:12" ht="12.75">
      <c r="K4322" s="42"/>
      <c r="L4322" s="42"/>
    </row>
    <row r="4323" spans="11:12" ht="12.75">
      <c r="K4323" s="42"/>
      <c r="L4323" s="42"/>
    </row>
    <row r="4324" spans="11:12" ht="12.75">
      <c r="K4324" s="42"/>
      <c r="L4324" s="42"/>
    </row>
    <row r="4325" spans="11:12" ht="12.75">
      <c r="K4325" s="42"/>
      <c r="L4325" s="42"/>
    </row>
    <row r="4326" spans="11:12" ht="12.75">
      <c r="K4326" s="42"/>
      <c r="L4326" s="42"/>
    </row>
    <row r="4327" spans="11:12" ht="12.75">
      <c r="K4327" s="42"/>
      <c r="L4327" s="42"/>
    </row>
    <row r="4328" spans="11:12" ht="12.75">
      <c r="K4328" s="42"/>
      <c r="L4328" s="42"/>
    </row>
    <row r="4329" spans="11:12" ht="12.75">
      <c r="K4329" s="42"/>
      <c r="L4329" s="42"/>
    </row>
  </sheetData>
  <sheetProtection/>
  <mergeCells count="253">
    <mergeCell ref="AN12:AO12"/>
    <mergeCell ref="U93:V93"/>
    <mergeCell ref="X90:AA90"/>
    <mergeCell ref="X91:AB94"/>
    <mergeCell ref="I57:J57"/>
    <mergeCell ref="I59:J59"/>
    <mergeCell ref="I75:J75"/>
    <mergeCell ref="U92:V92"/>
    <mergeCell ref="AF11:AF12"/>
    <mergeCell ref="AH12:AL12"/>
    <mergeCell ref="Z11:Z12"/>
    <mergeCell ref="N11:N12"/>
    <mergeCell ref="I63:J63"/>
    <mergeCell ref="I74:J74"/>
    <mergeCell ref="G36:G39"/>
    <mergeCell ref="H36:H39"/>
    <mergeCell ref="H32:H35"/>
    <mergeCell ref="F84:F85"/>
    <mergeCell ref="G84:G85"/>
    <mergeCell ref="H84:H85"/>
    <mergeCell ref="I84:J84"/>
    <mergeCell ref="I85:J85"/>
    <mergeCell ref="A47:A55"/>
    <mergeCell ref="I55:J55"/>
    <mergeCell ref="D67:D71"/>
    <mergeCell ref="D98:E98"/>
    <mergeCell ref="P91:Q91"/>
    <mergeCell ref="I44:J44"/>
    <mergeCell ref="D99:E99"/>
    <mergeCell ref="D94:E94"/>
    <mergeCell ref="D93:E93"/>
    <mergeCell ref="D91:E91"/>
    <mergeCell ref="H72:H77"/>
    <mergeCell ref="I98:J98"/>
    <mergeCell ref="E84:E85"/>
    <mergeCell ref="B86:B87"/>
    <mergeCell ref="AH86:AI86"/>
    <mergeCell ref="AH87:AI87"/>
    <mergeCell ref="AI90:AJ90"/>
    <mergeCell ref="AG90:AH90"/>
    <mergeCell ref="AJ87:AK87"/>
    <mergeCell ref="A90:B90"/>
    <mergeCell ref="I96:J96"/>
    <mergeCell ref="D100:E100"/>
    <mergeCell ref="H65:H66"/>
    <mergeCell ref="D92:E92"/>
    <mergeCell ref="I81:J81"/>
    <mergeCell ref="I77:J77"/>
    <mergeCell ref="I82:J82"/>
    <mergeCell ref="D90:P90"/>
    <mergeCell ref="H67:H71"/>
    <mergeCell ref="D84:D85"/>
    <mergeCell ref="AL86:AM86"/>
    <mergeCell ref="AG88:AH88"/>
    <mergeCell ref="AG89:AH89"/>
    <mergeCell ref="AI88:AJ88"/>
    <mergeCell ref="AG11:AG12"/>
    <mergeCell ref="AJ86:AK86"/>
    <mergeCell ref="AL87:AM87"/>
    <mergeCell ref="AI89:AJ89"/>
    <mergeCell ref="P10:U10"/>
    <mergeCell ref="T11:T12"/>
    <mergeCell ref="S11:S12"/>
    <mergeCell ref="I78:J78"/>
    <mergeCell ref="I66:J66"/>
    <mergeCell ref="I64:J64"/>
    <mergeCell ref="I68:J68"/>
    <mergeCell ref="I71:J71"/>
    <mergeCell ref="I67:J67"/>
    <mergeCell ref="I76:J76"/>
    <mergeCell ref="P104:Q104"/>
    <mergeCell ref="AB9:AG9"/>
    <mergeCell ref="AB10:AG10"/>
    <mergeCell ref="AB11:AB12"/>
    <mergeCell ref="AE11:AE12"/>
    <mergeCell ref="AC11:AD12"/>
    <mergeCell ref="V11:V12"/>
    <mergeCell ref="V10:AA10"/>
    <mergeCell ref="AA11:AA12"/>
    <mergeCell ref="W11:X12"/>
    <mergeCell ref="AF2:AF3"/>
    <mergeCell ref="AC2:AE3"/>
    <mergeCell ref="AC4:AD4"/>
    <mergeCell ref="AC6:AD6"/>
    <mergeCell ref="AC5:AD5"/>
    <mergeCell ref="D65:D66"/>
    <mergeCell ref="I65:J65"/>
    <mergeCell ref="I48:J48"/>
    <mergeCell ref="F65:F66"/>
    <mergeCell ref="E65:E66"/>
    <mergeCell ref="E72:E77"/>
    <mergeCell ref="D78:D79"/>
    <mergeCell ref="D26:D29"/>
    <mergeCell ref="E36:E39"/>
    <mergeCell ref="E78:E79"/>
    <mergeCell ref="AB1:AG1"/>
    <mergeCell ref="AB2:AB3"/>
    <mergeCell ref="AG2:AG3"/>
    <mergeCell ref="B1:AA1"/>
    <mergeCell ref="B2:AA9"/>
    <mergeCell ref="A2:A3"/>
    <mergeCell ref="A7:A9"/>
    <mergeCell ref="B10:H10"/>
    <mergeCell ref="A11:A12"/>
    <mergeCell ref="H11:H12"/>
    <mergeCell ref="G11:G12"/>
    <mergeCell ref="B11:B12"/>
    <mergeCell ref="I10:O10"/>
    <mergeCell ref="F21:F25"/>
    <mergeCell ref="F40:F41"/>
    <mergeCell ref="E26:E29"/>
    <mergeCell ref="D17:D20"/>
    <mergeCell ref="E32:E35"/>
    <mergeCell ref="I37:J37"/>
    <mergeCell ref="E40:E41"/>
    <mergeCell ref="D11:D12"/>
    <mergeCell ref="I38:J38"/>
    <mergeCell ref="D42:D46"/>
    <mergeCell ref="D32:D35"/>
    <mergeCell ref="C11:C12"/>
    <mergeCell ref="E11:F12"/>
    <mergeCell ref="G42:G46"/>
    <mergeCell ref="A13:A16"/>
    <mergeCell ref="F17:F20"/>
    <mergeCell ref="D13:D16"/>
    <mergeCell ref="H42:H46"/>
    <mergeCell ref="I41:J41"/>
    <mergeCell ref="A40:A41"/>
    <mergeCell ref="D36:D39"/>
    <mergeCell ref="A42:A46"/>
    <mergeCell ref="A21:A25"/>
    <mergeCell ref="F32:F35"/>
    <mergeCell ref="E56:E64"/>
    <mergeCell ref="E42:E46"/>
    <mergeCell ref="F42:F46"/>
    <mergeCell ref="A32:A35"/>
    <mergeCell ref="F36:F39"/>
    <mergeCell ref="D40:D41"/>
    <mergeCell ref="F47:F54"/>
    <mergeCell ref="D47:D54"/>
    <mergeCell ref="A17:A20"/>
    <mergeCell ref="I22:J22"/>
    <mergeCell ref="D21:D25"/>
    <mergeCell ref="G21:G25"/>
    <mergeCell ref="G13:G16"/>
    <mergeCell ref="A56:A64"/>
    <mergeCell ref="A36:A39"/>
    <mergeCell ref="F56:F64"/>
    <mergeCell ref="D56:D64"/>
    <mergeCell ref="E47:E54"/>
    <mergeCell ref="F26:F29"/>
    <mergeCell ref="I26:J26"/>
    <mergeCell ref="I27:J27"/>
    <mergeCell ref="I19:J19"/>
    <mergeCell ref="E13:E16"/>
    <mergeCell ref="E21:E25"/>
    <mergeCell ref="E17:E20"/>
    <mergeCell ref="F13:F16"/>
    <mergeCell ref="G17:G20"/>
    <mergeCell ref="I34:J34"/>
    <mergeCell ref="I33:J33"/>
    <mergeCell ref="G32:G35"/>
    <mergeCell ref="I35:J35"/>
    <mergeCell ref="I32:J32"/>
    <mergeCell ref="G26:G29"/>
    <mergeCell ref="H26:H29"/>
    <mergeCell ref="I25:J25"/>
    <mergeCell ref="I28:J28"/>
    <mergeCell ref="H21:H25"/>
    <mergeCell ref="I29:J29"/>
    <mergeCell ref="I23:J23"/>
    <mergeCell ref="I20:J20"/>
    <mergeCell ref="I17:J17"/>
    <mergeCell ref="I21:J21"/>
    <mergeCell ref="I18:J18"/>
    <mergeCell ref="I13:J13"/>
    <mergeCell ref="U11:U12"/>
    <mergeCell ref="P11:P12"/>
    <mergeCell ref="H17:H20"/>
    <mergeCell ref="H13:H16"/>
    <mergeCell ref="O11:O12"/>
    <mergeCell ref="Q11:R12"/>
    <mergeCell ref="I15:J15"/>
    <mergeCell ref="I16:J16"/>
    <mergeCell ref="I11:J12"/>
    <mergeCell ref="H40:H41"/>
    <mergeCell ref="I43:J43"/>
    <mergeCell ref="I46:J46"/>
    <mergeCell ref="G40:G41"/>
    <mergeCell ref="I60:J60"/>
    <mergeCell ref="I53:J53"/>
    <mergeCell ref="I52:J52"/>
    <mergeCell ref="I45:J45"/>
    <mergeCell ref="I58:J58"/>
    <mergeCell ref="I51:J51"/>
    <mergeCell ref="A65:A66"/>
    <mergeCell ref="I73:J73"/>
    <mergeCell ref="I72:J72"/>
    <mergeCell ref="A26:A29"/>
    <mergeCell ref="I36:J36"/>
    <mergeCell ref="I40:J40"/>
    <mergeCell ref="I56:J56"/>
    <mergeCell ref="I39:J39"/>
    <mergeCell ref="E67:E71"/>
    <mergeCell ref="I49:J49"/>
    <mergeCell ref="F78:F79"/>
    <mergeCell ref="A67:A71"/>
    <mergeCell ref="A72:A77"/>
    <mergeCell ref="A80:A83"/>
    <mergeCell ref="F67:F71"/>
    <mergeCell ref="D80:D83"/>
    <mergeCell ref="A78:A79"/>
    <mergeCell ref="D72:D77"/>
    <mergeCell ref="F72:F77"/>
    <mergeCell ref="E80:E83"/>
    <mergeCell ref="A84:A85"/>
    <mergeCell ref="I80:J80"/>
    <mergeCell ref="I83:J83"/>
    <mergeCell ref="G56:G64"/>
    <mergeCell ref="G47:G54"/>
    <mergeCell ref="G65:G66"/>
    <mergeCell ref="G80:G83"/>
    <mergeCell ref="G67:G71"/>
    <mergeCell ref="F80:F83"/>
    <mergeCell ref="H80:H83"/>
    <mergeCell ref="G72:G77"/>
    <mergeCell ref="H47:H54"/>
    <mergeCell ref="I54:J54"/>
    <mergeCell ref="I50:J50"/>
    <mergeCell ref="H56:H64"/>
    <mergeCell ref="I79:J79"/>
    <mergeCell ref="H78:H79"/>
    <mergeCell ref="G78:G79"/>
    <mergeCell ref="I70:J70"/>
    <mergeCell ref="I69:J69"/>
    <mergeCell ref="Y11:Y12"/>
    <mergeCell ref="M11:M12"/>
    <mergeCell ref="I95:J95"/>
    <mergeCell ref="I91:J91"/>
    <mergeCell ref="I62:J62"/>
    <mergeCell ref="I14:J14"/>
    <mergeCell ref="K11:L12"/>
    <mergeCell ref="I24:J24"/>
    <mergeCell ref="I30:J30"/>
    <mergeCell ref="I31:J31"/>
    <mergeCell ref="U94:V94"/>
    <mergeCell ref="I92:J92"/>
    <mergeCell ref="I93:J93"/>
    <mergeCell ref="I94:J94"/>
    <mergeCell ref="I47:J47"/>
    <mergeCell ref="I42:J42"/>
    <mergeCell ref="L91:M91"/>
    <mergeCell ref="I61:J61"/>
  </mergeCell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3"/>
  <ignoredErrors>
    <ignoredError sqref="M2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L1"/>
    </sheetView>
  </sheetViews>
  <sheetFormatPr defaultColWidth="11.421875" defaultRowHeight="12.75"/>
  <cols>
    <col min="2" max="2" width="27.7109375" style="0" customWidth="1"/>
    <col min="3" max="3" width="14.28125" style="0" bestFit="1" customWidth="1"/>
    <col min="4" max="4" width="10.140625" style="0" bestFit="1" customWidth="1"/>
    <col min="5" max="5" width="4.8515625" style="0" bestFit="1" customWidth="1"/>
    <col min="6" max="6" width="7.140625" style="0" customWidth="1"/>
    <col min="7" max="7" width="7.7109375" style="0" customWidth="1"/>
    <col min="8" max="8" width="7.421875" style="0" customWidth="1"/>
    <col min="9" max="9" width="4.8515625" style="0" bestFit="1" customWidth="1"/>
    <col min="10" max="10" width="11.140625" style="0" bestFit="1" customWidth="1"/>
    <col min="11" max="11" width="12.7109375" style="0" customWidth="1"/>
    <col min="12" max="12" width="41.57421875" style="0" customWidth="1"/>
  </cols>
  <sheetData>
    <row r="1" spans="1:12" ht="12.75">
      <c r="A1" s="770" t="s">
        <v>230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</row>
    <row r="3" spans="1:12" ht="12.75">
      <c r="A3" s="106" t="s">
        <v>0</v>
      </c>
      <c r="B3" s="106" t="s">
        <v>22</v>
      </c>
      <c r="C3" s="106" t="s">
        <v>23</v>
      </c>
      <c r="D3" s="106" t="s">
        <v>24</v>
      </c>
      <c r="E3" s="106"/>
      <c r="F3" s="106" t="s">
        <v>51</v>
      </c>
      <c r="G3" s="106"/>
      <c r="H3" s="748" t="s">
        <v>24</v>
      </c>
      <c r="I3" s="748"/>
      <c r="J3" s="391" t="s">
        <v>37</v>
      </c>
      <c r="K3" s="106" t="s">
        <v>38</v>
      </c>
      <c r="L3" s="106" t="s">
        <v>45</v>
      </c>
    </row>
    <row r="4" spans="1:12" ht="12.75">
      <c r="A4" s="221">
        <v>43169</v>
      </c>
      <c r="B4" s="114" t="s">
        <v>226</v>
      </c>
      <c r="C4" s="537" t="s">
        <v>227</v>
      </c>
      <c r="D4" s="114">
        <v>262</v>
      </c>
      <c r="E4" s="114" t="s">
        <v>40</v>
      </c>
      <c r="F4" s="114">
        <v>0</v>
      </c>
      <c r="G4" s="114" t="s">
        <v>40</v>
      </c>
      <c r="H4" s="114">
        <f>D4/K4</f>
        <v>213.77284595300262</v>
      </c>
      <c r="I4" s="114" t="s">
        <v>2</v>
      </c>
      <c r="J4" s="536">
        <v>1.2256</v>
      </c>
      <c r="K4" s="114">
        <v>1.2256</v>
      </c>
      <c r="L4" s="30" t="s">
        <v>229</v>
      </c>
    </row>
    <row r="5" spans="1:12" ht="13.5" thickBot="1">
      <c r="A5" s="221">
        <v>43177</v>
      </c>
      <c r="B5" s="172" t="s">
        <v>167</v>
      </c>
      <c r="C5" s="172" t="s">
        <v>166</v>
      </c>
      <c r="D5" s="173">
        <v>200</v>
      </c>
      <c r="E5" s="172" t="s">
        <v>40</v>
      </c>
      <c r="F5" s="174">
        <v>0</v>
      </c>
      <c r="G5" s="172" t="s">
        <v>40</v>
      </c>
      <c r="H5" s="34">
        <v>163.19</v>
      </c>
      <c r="I5" s="174" t="s">
        <v>2</v>
      </c>
      <c r="J5" s="390">
        <f>D5/H5</f>
        <v>1.2255652919909308</v>
      </c>
      <c r="K5" s="275">
        <f>D5/H5</f>
        <v>1.2255652919909308</v>
      </c>
      <c r="L5" s="172" t="s">
        <v>228</v>
      </c>
    </row>
    <row r="6" spans="4:12" ht="13.5" thickBot="1">
      <c r="D6" s="128">
        <f>SUM(D4:D5)</f>
        <v>462</v>
      </c>
      <c r="E6" s="128" t="s">
        <v>47</v>
      </c>
      <c r="F6" s="107"/>
      <c r="G6" s="107"/>
      <c r="H6" s="129">
        <f>SUM(H4:H5)</f>
        <v>376.9628459530026</v>
      </c>
      <c r="I6" s="130" t="s">
        <v>2</v>
      </c>
      <c r="J6" s="387"/>
      <c r="K6" s="276">
        <f>(D5*K5+D4*K4)/(D5+D4)</f>
        <v>1.225584974887849</v>
      </c>
      <c r="L6" s="392"/>
    </row>
    <row r="7" spans="4:11" ht="12.75">
      <c r="D7" s="107"/>
      <c r="E7" s="107"/>
      <c r="F7" s="107"/>
      <c r="G7" s="107"/>
      <c r="I7" s="175"/>
      <c r="J7" s="387"/>
      <c r="K7" t="s">
        <v>39</v>
      </c>
    </row>
  </sheetData>
  <sheetProtection/>
  <mergeCells count="2">
    <mergeCell ref="H3:I3"/>
    <mergeCell ref="A1:L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140625" style="0" bestFit="1" customWidth="1"/>
    <col min="4" max="5" width="13.421875" style="0" bestFit="1" customWidth="1"/>
    <col min="10" max="10" width="19.7109375" style="0" bestFit="1" customWidth="1"/>
  </cols>
  <sheetData>
    <row r="1" spans="1:7" ht="12.75">
      <c r="A1" s="30" t="s">
        <v>231</v>
      </c>
      <c r="B1" s="30" t="s">
        <v>234</v>
      </c>
      <c r="C1" s="30" t="s">
        <v>235</v>
      </c>
      <c r="D1" s="30" t="s">
        <v>237</v>
      </c>
      <c r="E1" s="30" t="s">
        <v>232</v>
      </c>
      <c r="F1" s="30" t="s">
        <v>233</v>
      </c>
      <c r="G1" s="30" t="s">
        <v>36</v>
      </c>
    </row>
    <row r="2" spans="1:9" ht="12.75">
      <c r="A2" s="21">
        <f>Kosten!AI7*2</f>
        <v>3598</v>
      </c>
      <c r="B2" s="21">
        <f>SUM(Kosten!M32:M37,Kosten!M43:M45,Kosten!M73:M76)/2</f>
        <v>155.540204448551</v>
      </c>
      <c r="C2" s="21">
        <f>SUM(Kosten!M13:M31,Kosten!M42,Kosten!M46:M72,Kosten!M77:M85)/2</f>
        <v>126.65995975855131</v>
      </c>
      <c r="D2" s="21">
        <f>SUM(Kosten!T86)</f>
        <v>36.42383353530818</v>
      </c>
      <c r="E2" s="21">
        <f>SUM(Kosten!Z86)</f>
        <v>171.2115291750503</v>
      </c>
      <c r="F2" s="21">
        <f>SUM(Kosten!AF41:AF42,Kosten!AF56,Kosten!AF72:AF74,Kosten!AF78:AF80,Kosten!AF83)</f>
        <v>194.6049698189135</v>
      </c>
      <c r="G2" s="21">
        <f>SUM(Kosten!AF36,Kosten!AF40,Kosten!AF67,Kosten!AF75,Kosten!AF81:AF82)</f>
        <v>8.418722334004023</v>
      </c>
      <c r="H2" s="5"/>
      <c r="I2" s="5"/>
    </row>
    <row r="4" ht="12.75">
      <c r="B4" s="231"/>
    </row>
    <row r="5" ht="12.75">
      <c r="B5" s="231"/>
    </row>
    <row r="24" ht="12.75">
      <c r="A24" s="539" t="s">
        <v>246</v>
      </c>
    </row>
    <row r="25" spans="1:10" ht="12.75">
      <c r="A25" s="106" t="s">
        <v>247</v>
      </c>
      <c r="B25" s="106" t="s">
        <v>248</v>
      </c>
      <c r="C25" s="106" t="s">
        <v>249</v>
      </c>
      <c r="D25" s="748" t="s">
        <v>251</v>
      </c>
      <c r="E25" s="748"/>
      <c r="F25" s="106" t="s">
        <v>43</v>
      </c>
      <c r="G25" s="106" t="s">
        <v>44</v>
      </c>
      <c r="H25" s="106" t="s">
        <v>250</v>
      </c>
      <c r="I25" s="106" t="s">
        <v>253</v>
      </c>
      <c r="J25" s="106" t="s">
        <v>258</v>
      </c>
    </row>
    <row r="26" spans="1:10" ht="12.75">
      <c r="A26" s="30" t="s">
        <v>78</v>
      </c>
      <c r="B26" s="30" t="s">
        <v>238</v>
      </c>
      <c r="C26" s="30" t="s">
        <v>242</v>
      </c>
      <c r="D26" s="550" t="s">
        <v>252</v>
      </c>
      <c r="E26" s="551"/>
      <c r="F26" s="23">
        <v>69566</v>
      </c>
      <c r="G26" s="23">
        <v>69634</v>
      </c>
      <c r="H26" s="23">
        <f>G26-F26</f>
        <v>68</v>
      </c>
      <c r="I26" s="21">
        <v>10</v>
      </c>
      <c r="J26" s="21">
        <f>I26/H26*100</f>
        <v>14.705882352941178</v>
      </c>
    </row>
    <row r="27" spans="1:10" ht="12.75">
      <c r="A27" s="30" t="s">
        <v>80</v>
      </c>
      <c r="B27" s="30" t="s">
        <v>241</v>
      </c>
      <c r="C27" s="30" t="s">
        <v>243</v>
      </c>
      <c r="D27" s="550" t="s">
        <v>256</v>
      </c>
      <c r="E27" s="551"/>
      <c r="F27" s="23">
        <v>114281</v>
      </c>
      <c r="G27" s="114" t="s">
        <v>257</v>
      </c>
      <c r="H27" s="23">
        <v>79</v>
      </c>
      <c r="I27" s="21">
        <v>0</v>
      </c>
      <c r="J27" s="34" t="s">
        <v>257</v>
      </c>
    </row>
    <row r="28" spans="1:10" ht="12.75">
      <c r="A28" s="30" t="s">
        <v>95</v>
      </c>
      <c r="B28" s="30" t="s">
        <v>239</v>
      </c>
      <c r="C28" s="30" t="s">
        <v>244</v>
      </c>
      <c r="D28" s="550" t="s">
        <v>255</v>
      </c>
      <c r="E28" s="551"/>
      <c r="F28" s="114">
        <v>553</v>
      </c>
      <c r="G28" s="23">
        <v>728</v>
      </c>
      <c r="H28" s="23">
        <f>G28-F28</f>
        <v>175</v>
      </c>
      <c r="I28" s="21">
        <f>13.38/0.779</f>
        <v>17.175866495507062</v>
      </c>
      <c r="J28" s="21">
        <f>I28/H28*100</f>
        <v>9.814780854575464</v>
      </c>
    </row>
    <row r="29" spans="1:10" ht="12.75">
      <c r="A29" s="30" t="s">
        <v>121</v>
      </c>
      <c r="B29" s="30" t="s">
        <v>240</v>
      </c>
      <c r="C29" s="30" t="s">
        <v>245</v>
      </c>
      <c r="D29" s="550" t="s">
        <v>254</v>
      </c>
      <c r="E29" s="551"/>
      <c r="F29" s="114">
        <v>4375</v>
      </c>
      <c r="G29" s="23">
        <v>4429</v>
      </c>
      <c r="H29" s="23">
        <f>G29-F29</f>
        <v>54</v>
      </c>
      <c r="I29" s="21">
        <v>5.439</v>
      </c>
      <c r="J29" s="21">
        <f>I29/H29*100</f>
        <v>10.072222222222223</v>
      </c>
    </row>
    <row r="30" spans="4:6" ht="12.75">
      <c r="D30" s="30"/>
      <c r="F30" s="30"/>
    </row>
    <row r="31" spans="4:6" ht="12.75">
      <c r="D31" s="30"/>
      <c r="F31" s="30"/>
    </row>
    <row r="32" spans="4:6" ht="12.75">
      <c r="D32" s="30"/>
      <c r="E32" s="5"/>
      <c r="F32" s="30"/>
    </row>
  </sheetData>
  <sheetProtection/>
  <mergeCells count="5">
    <mergeCell ref="D25:E25"/>
    <mergeCell ref="D26:E26"/>
    <mergeCell ref="D27:E27"/>
    <mergeCell ref="D28:E28"/>
    <mergeCell ref="D29:E29"/>
  </mergeCells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00390625" style="0" customWidth="1"/>
    <col min="2" max="2" width="7.140625" style="0" bestFit="1" customWidth="1"/>
    <col min="5" max="5" width="12.8515625" style="0" customWidth="1"/>
  </cols>
  <sheetData>
    <row r="1" spans="1:8" ht="15">
      <c r="A1" s="772" t="s">
        <v>262</v>
      </c>
      <c r="B1" s="772"/>
      <c r="C1" s="772"/>
      <c r="D1" s="772"/>
      <c r="E1" s="772"/>
      <c r="F1" s="772"/>
      <c r="G1" s="772"/>
      <c r="H1" s="772"/>
    </row>
    <row r="3" spans="1:3" ht="12.75">
      <c r="A3" s="771" t="s">
        <v>259</v>
      </c>
      <c r="B3" s="771"/>
      <c r="C3" s="771"/>
    </row>
    <row r="4" spans="1:3" ht="12.75">
      <c r="A4" s="30" t="s">
        <v>260</v>
      </c>
      <c r="B4" s="21">
        <f>SUM(Kosten!AJ34,Kosten!AJ38,Kosten!AJ45,Kosten!AJ76,Kosten!AJ82)</f>
        <v>548.1807911908646</v>
      </c>
      <c r="C4" s="30" t="s">
        <v>2</v>
      </c>
    </row>
    <row r="5" spans="1:3" ht="12.75">
      <c r="A5" s="30" t="s">
        <v>261</v>
      </c>
      <c r="B5" s="21">
        <f>SUM(Kosten!AJ83,Kosten!AJ79,Kosten!AJ77,Kosten!AJ71,Kosten!AJ66,Kosten!AJ64,Kosten!AJ55,Kosten!AJ46,Kosten!AJ41,Kosten!AJ39,Kosten!AJ35,Kosten!AJ31,Kosten!AJ25,Kosten!AJ20,Kosten!AJ16)</f>
        <v>375.58102669426205</v>
      </c>
      <c r="C5" s="30" t="s">
        <v>2</v>
      </c>
    </row>
    <row r="6" spans="1:3" ht="12.75">
      <c r="A6" s="30" t="s">
        <v>266</v>
      </c>
      <c r="B6" s="540">
        <f>-Kosten!AJ86</f>
        <v>-692.8592190703783</v>
      </c>
      <c r="C6" s="388" t="s">
        <v>2</v>
      </c>
    </row>
    <row r="7" spans="1:5" ht="12.75">
      <c r="A7" s="30" t="s">
        <v>263</v>
      </c>
      <c r="B7" s="21">
        <f>B4+B5+B6</f>
        <v>230.90259881474833</v>
      </c>
      <c r="C7" s="518" t="s">
        <v>2</v>
      </c>
      <c r="D7" s="550"/>
      <c r="E7" s="550"/>
    </row>
    <row r="8" ht="12.75">
      <c r="B8" s="23"/>
    </row>
    <row r="9" spans="1:2" ht="12.75">
      <c r="A9" s="539" t="s">
        <v>264</v>
      </c>
      <c r="B9" s="23"/>
    </row>
    <row r="10" spans="1:3" ht="12.75">
      <c r="A10" s="30" t="s">
        <v>265</v>
      </c>
      <c r="B10" s="21">
        <v>0</v>
      </c>
      <c r="C10" s="30" t="s">
        <v>2</v>
      </c>
    </row>
    <row r="11" spans="1:3" ht="12.75">
      <c r="A11" s="30" t="s">
        <v>261</v>
      </c>
      <c r="B11" s="21">
        <f>SUM(Kosten!M46:M47,Kosten!M49,Kosten!M51,Kosten!M54,Kosten!M58:M59,Kosten!M61:M62,Kosten!M64,Kosten!M74,Kosten!M22:M27,Kosten!S22,Kosten!S27,Kosten!S70,Kosten!S73,Kosten!Y43,Kosten!Y58,Kosten!Y61,Kosten!AE79)</f>
        <v>258.93360160965796</v>
      </c>
      <c r="C11" s="30" t="s">
        <v>2</v>
      </c>
    </row>
    <row r="12" spans="1:3" ht="12.75">
      <c r="A12" s="30" t="s">
        <v>266</v>
      </c>
      <c r="B12" s="540">
        <f>Kosten!AL86</f>
        <v>489.8362004244062</v>
      </c>
      <c r="C12" s="388" t="s">
        <v>2</v>
      </c>
    </row>
    <row r="13" spans="1:5" ht="12.75">
      <c r="A13" s="30" t="s">
        <v>263</v>
      </c>
      <c r="B13" s="21">
        <f>B11-B12</f>
        <v>-230.90259881474822</v>
      </c>
      <c r="C13" s="518" t="s">
        <v>2</v>
      </c>
      <c r="D13" s="551"/>
      <c r="E13" s="551"/>
    </row>
    <row r="14" ht="12.75">
      <c r="B14" s="23"/>
    </row>
    <row r="15" ht="12.75">
      <c r="B15" s="23"/>
    </row>
  </sheetData>
  <sheetProtection/>
  <mergeCells count="4">
    <mergeCell ref="A3:C3"/>
    <mergeCell ref="A1:H1"/>
    <mergeCell ref="D7:E7"/>
    <mergeCell ref="D13:E1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admin</cp:lastModifiedBy>
  <cp:lastPrinted>2012-01-21T14:11:12Z</cp:lastPrinted>
  <dcterms:created xsi:type="dcterms:W3CDTF">2011-12-18T14:27:07Z</dcterms:created>
  <dcterms:modified xsi:type="dcterms:W3CDTF">2018-04-02T17:05:35Z</dcterms:modified>
  <cp:category/>
  <cp:version/>
  <cp:contentType/>
  <cp:contentStatus/>
</cp:coreProperties>
</file>